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ANGELICA RUBIO SUB-PRES\Apartado A\"/>
    </mc:Choice>
  </mc:AlternateContent>
  <bookViews>
    <workbookView xWindow="0" yWindow="0" windowWidth="28800" windowHeight="12300" tabRatio="859" firstSheet="8" activeTab="14"/>
  </bookViews>
  <sheets>
    <sheet name="Caratula" sheetId="65" r:id="rId1"/>
    <sheet name="Matriz" sheetId="104" r:id="rId2"/>
    <sheet name="Resumen_Ejecutivo" sheetId="106" r:id="rId3"/>
    <sheet name="ECG" sheetId="5" r:id="rId4"/>
    <sheet name="EPC" sheetId="146" r:id="rId5"/>
    <sheet name="AP_RF 15O240" sheetId="148" r:id="rId6"/>
    <sheet name="AP_RF 15O340" sheetId="149" r:id="rId7"/>
    <sheet name="AP_RF 15O440" sheetId="150" r:id="rId8"/>
    <sheet name="AP_RF 15O540" sheetId="151" r:id="rId9"/>
    <sheet name="AP_RF 15O640" sheetId="152" r:id="rId10"/>
    <sheet name="AP_RF 15OB40" sheetId="153" r:id="rId11"/>
    <sheet name="AP_RF 15OC40" sheetId="154" r:id="rId12"/>
    <sheet name="AP_RF 15OG40" sheetId="155" r:id="rId13"/>
    <sheet name="AP_RF 15OZ34" sheetId="156" r:id="rId14"/>
    <sheet name="AP_RF 25P140" sheetId="157" r:id="rId15"/>
    <sheet name="AP_RF 25P144" sheetId="158" r:id="rId16"/>
    <sheet name="A_RF 25P640" sheetId="161" r:id="rId17"/>
    <sheet name="A_RF 25P644" sheetId="162" r:id="rId18"/>
    <sheet name="PPI" sheetId="98" r:id="rId19"/>
    <sheet name="AP" sheetId="145" r:id="rId20"/>
    <sheet name="ADS-1" sheetId="22" r:id="rId21"/>
    <sheet name="ADS-2" sheetId="53" r:id="rId22"/>
    <sheet name="SAP" sheetId="26" r:id="rId23"/>
    <sheet name="FIC" sheetId="86" r:id="rId24"/>
    <sheet name="AP-FAFA" sheetId="113" r:id="rId25"/>
    <sheet name="PPA" sheetId="160" r:id="rId26"/>
    <sheet name="R-RAMA" sheetId="147" r:id="rId27"/>
    <sheet name="Formato 6d" sheetId="97"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EJE1" localSheetId="19">[1]INICIO!$Y$166:$Y$186</definedName>
    <definedName name="______________EJE1" localSheetId="26">[1]INICIO!$Y$166:$Y$186</definedName>
    <definedName name="______________EJE1">[2]INICIO!$Y$166:$Y$186</definedName>
    <definedName name="______________EJE2" localSheetId="19">[1]INICIO!$Y$188:$Y$229</definedName>
    <definedName name="______________EJE2" localSheetId="26">[1]INICIO!$Y$188:$Y$229</definedName>
    <definedName name="______________EJE2">[2]INICIO!$Y$188:$Y$229</definedName>
    <definedName name="______________EJE3" localSheetId="19">[1]INICIO!$Y$231:$Y$247</definedName>
    <definedName name="______________EJE3" localSheetId="26">[1]INICIO!$Y$231:$Y$247</definedName>
    <definedName name="______________EJE3">[2]INICIO!$Y$231:$Y$247</definedName>
    <definedName name="______________EJE4" localSheetId="19">[1]INICIO!$Y$249:$Y$272</definedName>
    <definedName name="______________EJE4" localSheetId="26">[1]INICIO!$Y$249:$Y$272</definedName>
    <definedName name="______________EJE4">[2]INICIO!$Y$249:$Y$272</definedName>
    <definedName name="______________EJE5" localSheetId="19">[1]INICIO!$Y$274:$Y$287</definedName>
    <definedName name="______________EJE5" localSheetId="26">[1]INICIO!$Y$274:$Y$287</definedName>
    <definedName name="______________EJE5">[2]INICIO!$Y$274:$Y$287</definedName>
    <definedName name="______________EJE7" localSheetId="19">[1]INICIO!$Y$316:$Y$356</definedName>
    <definedName name="______________EJE7" localSheetId="26">[1]INICIO!$Y$316:$Y$356</definedName>
    <definedName name="______________EJE7">[2]INICIO!$Y$316:$Y$356</definedName>
    <definedName name="_____________EJE6" localSheetId="19">[1]INICIO!$Y$289:$Y$314</definedName>
    <definedName name="_____________EJE6" localSheetId="26">[1]INICIO!$Y$289:$Y$314</definedName>
    <definedName name="_____________EJE6">[2]INICIO!$Y$289:$Y$314</definedName>
    <definedName name="____________EJE1" localSheetId="19">[1]INICIO!$Y$166:$Y$186</definedName>
    <definedName name="____________EJE1" localSheetId="26">[1]INICIO!$Y$166:$Y$186</definedName>
    <definedName name="____________EJE1">[2]INICIO!$Y$166:$Y$186</definedName>
    <definedName name="____________EJE2" localSheetId="19">[1]INICIO!$Y$188:$Y$229</definedName>
    <definedName name="____________EJE2" localSheetId="26">[1]INICIO!$Y$188:$Y$229</definedName>
    <definedName name="____________EJE2">[2]INICIO!$Y$188:$Y$229</definedName>
    <definedName name="____________EJE3" localSheetId="19">[1]INICIO!$Y$231:$Y$247</definedName>
    <definedName name="____________EJE3" localSheetId="26">[1]INICIO!$Y$231:$Y$247</definedName>
    <definedName name="____________EJE3">[2]INICIO!$Y$231:$Y$247</definedName>
    <definedName name="____________EJE4" localSheetId="19">[1]INICIO!$Y$249:$Y$272</definedName>
    <definedName name="____________EJE4" localSheetId="26">[1]INICIO!$Y$249:$Y$272</definedName>
    <definedName name="____________EJE4">[2]INICIO!$Y$249:$Y$272</definedName>
    <definedName name="____________EJE5" localSheetId="19">[1]INICIO!$Y$274:$Y$287</definedName>
    <definedName name="____________EJE5" localSheetId="26">[1]INICIO!$Y$274:$Y$287</definedName>
    <definedName name="____________EJE5">[2]INICIO!$Y$274:$Y$287</definedName>
    <definedName name="____________EJE7" localSheetId="19">[1]INICIO!$Y$316:$Y$356</definedName>
    <definedName name="____________EJE7" localSheetId="26">[1]INICIO!$Y$316:$Y$356</definedName>
    <definedName name="____________EJE7">[2]INICIO!$Y$316:$Y$356</definedName>
    <definedName name="___________EJE6" localSheetId="19">[1]INICIO!$Y$289:$Y$314</definedName>
    <definedName name="___________EJE6" localSheetId="26">[1]INICIO!$Y$289:$Y$314</definedName>
    <definedName name="___________EJE6">[2]INICIO!$Y$289:$Y$314</definedName>
    <definedName name="__________EJE1" localSheetId="19">[1]INICIO!$Y$166:$Y$186</definedName>
    <definedName name="__________EJE1" localSheetId="26">[1]INICIO!$Y$166:$Y$186</definedName>
    <definedName name="__________EJE1">[2]INICIO!$Y$166:$Y$186</definedName>
    <definedName name="__________EJE2" localSheetId="19">[1]INICIO!$Y$188:$Y$229</definedName>
    <definedName name="__________EJE2" localSheetId="26">[1]INICIO!$Y$188:$Y$229</definedName>
    <definedName name="__________EJE2">[2]INICIO!$Y$188:$Y$229</definedName>
    <definedName name="__________EJE3" localSheetId="19">[1]INICIO!$Y$231:$Y$247</definedName>
    <definedName name="__________EJE3" localSheetId="26">[1]INICIO!$Y$231:$Y$247</definedName>
    <definedName name="__________EJE3">[2]INICIO!$Y$231:$Y$247</definedName>
    <definedName name="__________EJE4" localSheetId="19">[1]INICIO!$Y$249:$Y$272</definedName>
    <definedName name="__________EJE4" localSheetId="26">[1]INICIO!$Y$249:$Y$272</definedName>
    <definedName name="__________EJE4">[2]INICIO!$Y$249:$Y$272</definedName>
    <definedName name="__________EJE5" localSheetId="19">[1]INICIO!$Y$274:$Y$287</definedName>
    <definedName name="__________EJE5" localSheetId="26">[1]INICIO!$Y$274:$Y$287</definedName>
    <definedName name="__________EJE5">[2]INICIO!$Y$274:$Y$287</definedName>
    <definedName name="__________EJE6" localSheetId="19">[1]INICIO!$Y$289:$Y$314</definedName>
    <definedName name="__________EJE6" localSheetId="26">[1]INICIO!$Y$289:$Y$314</definedName>
    <definedName name="__________EJE6">[2]INICIO!$Y$289:$Y$314</definedName>
    <definedName name="__________EJE7" localSheetId="19">[1]INICIO!$Y$316:$Y$356</definedName>
    <definedName name="__________EJE7" localSheetId="26">[1]INICIO!$Y$316:$Y$356</definedName>
    <definedName name="__________EJE7">[2]INICIO!$Y$316:$Y$356</definedName>
    <definedName name="________EJE1" localSheetId="19">[1]INICIO!$Y$166:$Y$186</definedName>
    <definedName name="________EJE1" localSheetId="26">[1]INICIO!$Y$166:$Y$186</definedName>
    <definedName name="________EJE1">[2]INICIO!$Y$166:$Y$186</definedName>
    <definedName name="________EJE2" localSheetId="19">[1]INICIO!$Y$188:$Y$229</definedName>
    <definedName name="________EJE2" localSheetId="26">[1]INICIO!$Y$188:$Y$229</definedName>
    <definedName name="________EJE2">[2]INICIO!$Y$188:$Y$229</definedName>
    <definedName name="________EJE3" localSheetId="19">[1]INICIO!$Y$231:$Y$247</definedName>
    <definedName name="________EJE3" localSheetId="26">[1]INICIO!$Y$231:$Y$247</definedName>
    <definedName name="________EJE3">[2]INICIO!$Y$231:$Y$247</definedName>
    <definedName name="________EJE4" localSheetId="19">[1]INICIO!$Y$249:$Y$272</definedName>
    <definedName name="________EJE4" localSheetId="26">[1]INICIO!$Y$249:$Y$272</definedName>
    <definedName name="________EJE4">[2]INICIO!$Y$249:$Y$272</definedName>
    <definedName name="________EJE5" localSheetId="19">[1]INICIO!$Y$274:$Y$287</definedName>
    <definedName name="________EJE5" localSheetId="26">[1]INICIO!$Y$274:$Y$287</definedName>
    <definedName name="________EJE5">[2]INICIO!$Y$274:$Y$287</definedName>
    <definedName name="________EJE6" localSheetId="19">[1]INICIO!$Y$289:$Y$314</definedName>
    <definedName name="________EJE6" localSheetId="26">[1]INICIO!$Y$289:$Y$314</definedName>
    <definedName name="________EJE6">[2]INICIO!$Y$289:$Y$314</definedName>
    <definedName name="________EJE7" localSheetId="19">[1]INICIO!$Y$316:$Y$356</definedName>
    <definedName name="________EJE7" localSheetId="26">[1]INICIO!$Y$316:$Y$356</definedName>
    <definedName name="________EJE7">[2]INICIO!$Y$316:$Y$356</definedName>
    <definedName name="_______EJE1" localSheetId="18">[3]INICIO!$Y$166:$Y$186</definedName>
    <definedName name="_______EJE1" localSheetId="26">[4]INICIO!$Y$166:$Y$186</definedName>
    <definedName name="_______EJE1">[4]INICIO!$Y$166:$Y$186</definedName>
    <definedName name="_______EJE2" localSheetId="18">[3]INICIO!$Y$188:$Y$229</definedName>
    <definedName name="_______EJE2" localSheetId="26">[4]INICIO!$Y$188:$Y$229</definedName>
    <definedName name="_______EJE2">[4]INICIO!$Y$188:$Y$229</definedName>
    <definedName name="_______EJE3" localSheetId="18">[3]INICIO!$Y$231:$Y$247</definedName>
    <definedName name="_______EJE3" localSheetId="26">[4]INICIO!$Y$231:$Y$247</definedName>
    <definedName name="_______EJE3">[4]INICIO!$Y$231:$Y$247</definedName>
    <definedName name="_______EJE4" localSheetId="18">[3]INICIO!$Y$249:$Y$272</definedName>
    <definedName name="_______EJE4" localSheetId="26">[4]INICIO!$Y$249:$Y$272</definedName>
    <definedName name="_______EJE4">[4]INICIO!$Y$249:$Y$272</definedName>
    <definedName name="_______EJE5" localSheetId="18">[3]INICIO!$Y$274:$Y$287</definedName>
    <definedName name="_______EJE5" localSheetId="26">[4]INICIO!$Y$274:$Y$287</definedName>
    <definedName name="_______EJE5">[4]INICIO!$Y$274:$Y$287</definedName>
    <definedName name="_______EJE6" localSheetId="18">[3]INICIO!$Y$289:$Y$314</definedName>
    <definedName name="_______EJE6" localSheetId="26">[4]INICIO!$Y$289:$Y$314</definedName>
    <definedName name="_______EJE6">[4]INICIO!$Y$289:$Y$314</definedName>
    <definedName name="_______EJE7" localSheetId="18">[3]INICIO!$Y$316:$Y$356</definedName>
    <definedName name="_______EJE7" localSheetId="26">[4]INICIO!$Y$316:$Y$356</definedName>
    <definedName name="_______EJE7">[4]INICIO!$Y$316:$Y$356</definedName>
    <definedName name="______EJE1" localSheetId="18">[3]INICIO!$Y$166:$Y$186</definedName>
    <definedName name="______EJE1" localSheetId="26">[4]INICIO!$Y$166:$Y$186</definedName>
    <definedName name="______EJE1">[4]INICIO!$Y$166:$Y$186</definedName>
    <definedName name="______EJE2" localSheetId="18">[3]INICIO!$Y$188:$Y$229</definedName>
    <definedName name="______EJE2" localSheetId="26">[4]INICIO!$Y$188:$Y$229</definedName>
    <definedName name="______EJE2">[4]INICIO!$Y$188:$Y$229</definedName>
    <definedName name="______EJE3" localSheetId="18">[3]INICIO!$Y$231:$Y$247</definedName>
    <definedName name="______EJE3" localSheetId="26">[4]INICIO!$Y$231:$Y$247</definedName>
    <definedName name="______EJE3">[4]INICIO!$Y$231:$Y$247</definedName>
    <definedName name="______EJE4" localSheetId="18">[3]INICIO!$Y$249:$Y$272</definedName>
    <definedName name="______EJE4" localSheetId="26">[4]INICIO!$Y$249:$Y$272</definedName>
    <definedName name="______EJE4">[4]INICIO!$Y$249:$Y$272</definedName>
    <definedName name="______EJE5" localSheetId="18">[3]INICIO!$Y$274:$Y$287</definedName>
    <definedName name="______EJE5" localSheetId="26">[4]INICIO!$Y$274:$Y$287</definedName>
    <definedName name="______EJE5">[4]INICIO!$Y$274:$Y$287</definedName>
    <definedName name="______EJE6" localSheetId="18">[3]INICIO!$Y$289:$Y$314</definedName>
    <definedName name="______EJE6" localSheetId="26">[4]INICIO!$Y$289:$Y$314</definedName>
    <definedName name="______EJE6">[4]INICIO!$Y$289:$Y$314</definedName>
    <definedName name="______EJE7" localSheetId="18">[3]INICIO!$Y$316:$Y$356</definedName>
    <definedName name="______EJE7" localSheetId="26">[4]INICIO!$Y$316:$Y$356</definedName>
    <definedName name="______EJE7">[4]INICIO!$Y$316:$Y$356</definedName>
    <definedName name="_____EJE1" localSheetId="18">[3]INICIO!$Y$166:$Y$186</definedName>
    <definedName name="_____EJE1" localSheetId="26">[4]INICIO!$Y$166:$Y$186</definedName>
    <definedName name="_____EJE1">[4]INICIO!$Y$166:$Y$186</definedName>
    <definedName name="_____EJE2" localSheetId="18">[3]INICIO!$Y$188:$Y$229</definedName>
    <definedName name="_____EJE2" localSheetId="26">[4]INICIO!$Y$188:$Y$229</definedName>
    <definedName name="_____EJE2">[4]INICIO!$Y$188:$Y$229</definedName>
    <definedName name="_____EJE3" localSheetId="18">[3]INICIO!$Y$231:$Y$247</definedName>
    <definedName name="_____EJE3" localSheetId="26">[4]INICIO!$Y$231:$Y$247</definedName>
    <definedName name="_____EJE3">[4]INICIO!$Y$231:$Y$247</definedName>
    <definedName name="_____EJE4" localSheetId="18">[3]INICIO!$Y$249:$Y$272</definedName>
    <definedName name="_____EJE4" localSheetId="26">[4]INICIO!$Y$249:$Y$272</definedName>
    <definedName name="_____EJE4">[4]INICIO!$Y$249:$Y$272</definedName>
    <definedName name="_____EJE5" localSheetId="18">[3]INICIO!$Y$274:$Y$287</definedName>
    <definedName name="_____EJE5" localSheetId="26">[4]INICIO!$Y$274:$Y$287</definedName>
    <definedName name="_____EJE5">[4]INICIO!$Y$274:$Y$287</definedName>
    <definedName name="_____EJE6" localSheetId="18">[3]INICIO!$Y$289:$Y$314</definedName>
    <definedName name="_____EJE6" localSheetId="26">[4]INICIO!$Y$289:$Y$314</definedName>
    <definedName name="_____EJE6">[4]INICIO!$Y$289:$Y$314</definedName>
    <definedName name="_____EJE7" localSheetId="18">[3]INICIO!$Y$316:$Y$356</definedName>
    <definedName name="_____EJE7" localSheetId="26">[4]INICIO!$Y$316:$Y$356</definedName>
    <definedName name="_____EJE7">[4]INICIO!$Y$316:$Y$356</definedName>
    <definedName name="____EJE1" localSheetId="19">[1]INICIO!$Y$166:$Y$186</definedName>
    <definedName name="____EJE1" localSheetId="26">[1]INICIO!$Y$166:$Y$186</definedName>
    <definedName name="____EJE1">[2]INICIO!$Y$166:$Y$186</definedName>
    <definedName name="____EJE2" localSheetId="19">[1]INICIO!$Y$188:$Y$229</definedName>
    <definedName name="____EJE2" localSheetId="26">[1]INICIO!$Y$188:$Y$229</definedName>
    <definedName name="____EJE2">[2]INICIO!$Y$188:$Y$229</definedName>
    <definedName name="____EJE3" localSheetId="19">[1]INICIO!$Y$231:$Y$247</definedName>
    <definedName name="____EJE3" localSheetId="26">[1]INICIO!$Y$231:$Y$247</definedName>
    <definedName name="____EJE3">[2]INICIO!$Y$231:$Y$247</definedName>
    <definedName name="____EJE4" localSheetId="19">[1]INICIO!$Y$249:$Y$272</definedName>
    <definedName name="____EJE4" localSheetId="26">[1]INICIO!$Y$249:$Y$272</definedName>
    <definedName name="____EJE4">[2]INICIO!$Y$249:$Y$272</definedName>
    <definedName name="____EJE5" localSheetId="19">[1]INICIO!$Y$274:$Y$287</definedName>
    <definedName name="____EJE5" localSheetId="26">[1]INICIO!$Y$274:$Y$287</definedName>
    <definedName name="____EJE5">[2]INICIO!$Y$274:$Y$287</definedName>
    <definedName name="____EJE6" localSheetId="19">[1]INICIO!$Y$289:$Y$314</definedName>
    <definedName name="____EJE6" localSheetId="26">[1]INICIO!$Y$289:$Y$314</definedName>
    <definedName name="____EJE6">[2]INICIO!$Y$289:$Y$314</definedName>
    <definedName name="____EJE7" localSheetId="19">[1]INICIO!$Y$316:$Y$356</definedName>
    <definedName name="____EJE7" localSheetId="26">[1]INICIO!$Y$316:$Y$356</definedName>
    <definedName name="____EJE7">[2]INICIO!$Y$316:$Y$356</definedName>
    <definedName name="___EJE1" localSheetId="19">[1]INICIO!$Y$166:$Y$186</definedName>
    <definedName name="___EJE1" localSheetId="18">[3]INICIO!$Y$166:$Y$186</definedName>
    <definedName name="___EJE1" localSheetId="26">[1]INICIO!$Y$166:$Y$186</definedName>
    <definedName name="___EJE1">[2]INICIO!$Y$166:$Y$186</definedName>
    <definedName name="___EJE2" localSheetId="19">[1]INICIO!$Y$188:$Y$229</definedName>
    <definedName name="___EJE2" localSheetId="18">[3]INICIO!$Y$188:$Y$229</definedName>
    <definedName name="___EJE2" localSheetId="26">[1]INICIO!$Y$188:$Y$229</definedName>
    <definedName name="___EJE2">[2]INICIO!$Y$188:$Y$229</definedName>
    <definedName name="___EJE3" localSheetId="19">[1]INICIO!$Y$231:$Y$247</definedName>
    <definedName name="___EJE3" localSheetId="18">[3]INICIO!$Y$231:$Y$247</definedName>
    <definedName name="___EJE3" localSheetId="26">[1]INICIO!$Y$231:$Y$247</definedName>
    <definedName name="___EJE3">[2]INICIO!$Y$231:$Y$247</definedName>
    <definedName name="___EJE4" localSheetId="19">[1]INICIO!$Y$249:$Y$272</definedName>
    <definedName name="___EJE4" localSheetId="18">[3]INICIO!$Y$249:$Y$272</definedName>
    <definedName name="___EJE4" localSheetId="26">[1]INICIO!$Y$249:$Y$272</definedName>
    <definedName name="___EJE4">[2]INICIO!$Y$249:$Y$272</definedName>
    <definedName name="___EJE5" localSheetId="19">[1]INICIO!$Y$274:$Y$287</definedName>
    <definedName name="___EJE5" localSheetId="18">[3]INICIO!$Y$274:$Y$287</definedName>
    <definedName name="___EJE5" localSheetId="26">[1]INICIO!$Y$274:$Y$287</definedName>
    <definedName name="___EJE5">[2]INICIO!$Y$274:$Y$287</definedName>
    <definedName name="___EJE6" localSheetId="19">[1]INICIO!$Y$289:$Y$314</definedName>
    <definedName name="___EJE6" localSheetId="18">[3]INICIO!$Y$289:$Y$314</definedName>
    <definedName name="___EJE6" localSheetId="26">[1]INICIO!$Y$289:$Y$314</definedName>
    <definedName name="___EJE6">[2]INICIO!$Y$289:$Y$314</definedName>
    <definedName name="___EJE7" localSheetId="19">[1]INICIO!$Y$316:$Y$356</definedName>
    <definedName name="___EJE7" localSheetId="18">[3]INICIO!$Y$316:$Y$356</definedName>
    <definedName name="___EJE7" localSheetId="26">[1]INICIO!$Y$316:$Y$356</definedName>
    <definedName name="___EJE7">[2]INICIO!$Y$316:$Y$356</definedName>
    <definedName name="__EJE1" localSheetId="19">[1]INICIO!$Y$166:$Y$186</definedName>
    <definedName name="__EJE1" localSheetId="18">[3]INICIO!$Y$166:$Y$186</definedName>
    <definedName name="__EJE1" localSheetId="26">[1]INICIO!$Y$166:$Y$186</definedName>
    <definedName name="__EJE1">[2]INICIO!$Y$166:$Y$186</definedName>
    <definedName name="__EJE2" localSheetId="19">[1]INICIO!$Y$188:$Y$229</definedName>
    <definedName name="__EJE2" localSheetId="18">[3]INICIO!$Y$188:$Y$229</definedName>
    <definedName name="__EJE2" localSheetId="26">[1]INICIO!$Y$188:$Y$229</definedName>
    <definedName name="__EJE2">[2]INICIO!$Y$188:$Y$229</definedName>
    <definedName name="__EJE3" localSheetId="19">[1]INICIO!$Y$231:$Y$247</definedName>
    <definedName name="__EJE3" localSheetId="18">[3]INICIO!$Y$231:$Y$247</definedName>
    <definedName name="__EJE3" localSheetId="26">[1]INICIO!$Y$231:$Y$247</definedName>
    <definedName name="__EJE3">[2]INICIO!$Y$231:$Y$247</definedName>
    <definedName name="__EJE4" localSheetId="19">[1]INICIO!$Y$249:$Y$272</definedName>
    <definedName name="__EJE4" localSheetId="18">[3]INICIO!$Y$249:$Y$272</definedName>
    <definedName name="__EJE4" localSheetId="26">[1]INICIO!$Y$249:$Y$272</definedName>
    <definedName name="__EJE4">[2]INICIO!$Y$249:$Y$272</definedName>
    <definedName name="__EJE5" localSheetId="19">[1]INICIO!$Y$274:$Y$287</definedName>
    <definedName name="__EJE5" localSheetId="18">[3]INICIO!$Y$274:$Y$287</definedName>
    <definedName name="__EJE5" localSheetId="26">[1]INICIO!$Y$274:$Y$287</definedName>
    <definedName name="__EJE5">[2]INICIO!$Y$274:$Y$287</definedName>
    <definedName name="__EJE6" localSheetId="19">[1]INICIO!$Y$289:$Y$314</definedName>
    <definedName name="__EJE6" localSheetId="18">[3]INICIO!$Y$289:$Y$314</definedName>
    <definedName name="__EJE6" localSheetId="26">[1]INICIO!$Y$289:$Y$314</definedName>
    <definedName name="__EJE6">[2]INICIO!$Y$289:$Y$314</definedName>
    <definedName name="__EJE7" localSheetId="19">[1]INICIO!$Y$316:$Y$356</definedName>
    <definedName name="__EJE7" localSheetId="18">[3]INICIO!$Y$316:$Y$356</definedName>
    <definedName name="__EJE7" localSheetId="26">[1]INICIO!$Y$316:$Y$356</definedName>
    <definedName name="__EJE7">[2]INICIO!$Y$316:$Y$356</definedName>
    <definedName name="_EJE1" localSheetId="19">[1]INICIO!$Y$166:$Y$186</definedName>
    <definedName name="_EJE1" localSheetId="18">[3]INICIO!$Y$166:$Y$186</definedName>
    <definedName name="_EJE1" localSheetId="26">[1]INICIO!$Y$166:$Y$186</definedName>
    <definedName name="_EJE1">[2]INICIO!$Y$166:$Y$186</definedName>
    <definedName name="_EJE2" localSheetId="19">[1]INICIO!$Y$188:$Y$229</definedName>
    <definedName name="_EJE2" localSheetId="18">[3]INICIO!$Y$188:$Y$229</definedName>
    <definedName name="_EJE2" localSheetId="26">[1]INICIO!$Y$188:$Y$229</definedName>
    <definedName name="_EJE2">[2]INICIO!$Y$188:$Y$229</definedName>
    <definedName name="_EJE3" localSheetId="19">[1]INICIO!$Y$231:$Y$247</definedName>
    <definedName name="_EJE3" localSheetId="18">[3]INICIO!$Y$231:$Y$247</definedName>
    <definedName name="_EJE3" localSheetId="26">[1]INICIO!$Y$231:$Y$247</definedName>
    <definedName name="_EJE3">[2]INICIO!$Y$231:$Y$247</definedName>
    <definedName name="_EJE4" localSheetId="19">[1]INICIO!$Y$249:$Y$272</definedName>
    <definedName name="_EJE4" localSheetId="18">[3]INICIO!$Y$249:$Y$272</definedName>
    <definedName name="_EJE4" localSheetId="26">[1]INICIO!$Y$249:$Y$272</definedName>
    <definedName name="_EJE4">[2]INICIO!$Y$249:$Y$272</definedName>
    <definedName name="_EJE5" localSheetId="19">[1]INICIO!$Y$274:$Y$287</definedName>
    <definedName name="_EJE5" localSheetId="18">[3]INICIO!$Y$274:$Y$287</definedName>
    <definedName name="_EJE5" localSheetId="26">[1]INICIO!$Y$274:$Y$287</definedName>
    <definedName name="_EJE5">[2]INICIO!$Y$274:$Y$287</definedName>
    <definedName name="_EJE6" localSheetId="19">[1]INICIO!$Y$289:$Y$314</definedName>
    <definedName name="_EJE6" localSheetId="18">[3]INICIO!$Y$289:$Y$314</definedName>
    <definedName name="_EJE6" localSheetId="26">[1]INICIO!$Y$289:$Y$314</definedName>
    <definedName name="_EJE6">[2]INICIO!$Y$289:$Y$314</definedName>
    <definedName name="_EJE7" localSheetId="19">[1]INICIO!$Y$316:$Y$356</definedName>
    <definedName name="_EJE7" localSheetId="18">[3]INICIO!$Y$316:$Y$356</definedName>
    <definedName name="_EJE7" localSheetId="26">[1]INICIO!$Y$316:$Y$356</definedName>
    <definedName name="_EJE7">[2]INICIO!$Y$316:$Y$356</definedName>
    <definedName name="_xlnm._FilterDatabase" localSheetId="25" hidden="1">PPA!$A$10:$T$221</definedName>
    <definedName name="_xlnm._FilterDatabase" localSheetId="18" hidden="1">PPI!$A$8:$T$8</definedName>
    <definedName name="_xlnm._FilterDatabase" localSheetId="22" hidden="1">SAP!$B$7:$F$42</definedName>
    <definedName name="_Toc256789589" localSheetId="4">EPC!$B$2</definedName>
    <definedName name="A" localSheetId="16">#REF!</definedName>
    <definedName name="A" localSheetId="17">#REF!</definedName>
    <definedName name="A" localSheetId="19">#REF!</definedName>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24">#REF!</definedName>
    <definedName name="A" localSheetId="4">#REF!</definedName>
    <definedName name="A" localSheetId="25">#REF!</definedName>
    <definedName name="A" localSheetId="26">#REF!</definedName>
    <definedName name="A">#REF!</definedName>
    <definedName name="adys_tipo" localSheetId="19">[1]INICIO!$AR$24:$AR$27</definedName>
    <definedName name="adys_tipo" localSheetId="18">[3]INICIO!$AR$24:$AR$27</definedName>
    <definedName name="adys_tipo" localSheetId="26">[1]INICIO!$AR$24:$AR$27</definedName>
    <definedName name="adys_tipo">[2]INICIO!$AR$24:$AR$27</definedName>
    <definedName name="AI" localSheetId="19">[1]INICIO!$AU$5:$AW$543</definedName>
    <definedName name="AI" localSheetId="18">[3]INICIO!$AU$5:$AW$543</definedName>
    <definedName name="AI" localSheetId="26">[1]INICIO!$AU$5:$AW$543</definedName>
    <definedName name="AI">[2]INICIO!$AU$5:$AW$543</definedName>
    <definedName name="_xlnm.Print_Area" localSheetId="16">'A_RF 25P640'!$A$1:$T$67</definedName>
    <definedName name="_xlnm.Print_Area" localSheetId="17">'A_RF 25P644'!$A$1:$T$54</definedName>
    <definedName name="_xlnm.Print_Area" localSheetId="20">'ADS-1'!$A$1:$H$30</definedName>
    <definedName name="_xlnm.Print_Area" localSheetId="21">'ADS-2'!$A$1:$I$27</definedName>
    <definedName name="_xlnm.Print_Area" localSheetId="19">AP!$A$1:$H$22</definedName>
    <definedName name="_xlnm.Print_Area" localSheetId="5">'AP_RF 15O240'!$A$1:$O$111</definedName>
    <definedName name="_xlnm.Print_Area" localSheetId="6">'AP_RF 15O340'!$A$1:$T$76</definedName>
    <definedName name="_xlnm.Print_Area" localSheetId="7">'AP_RF 15O440'!$A$1:$T$55</definedName>
    <definedName name="_xlnm.Print_Area" localSheetId="8">'AP_RF 15O540'!$A$1:$T$55</definedName>
    <definedName name="_xlnm.Print_Area" localSheetId="9">'AP_RF 15O640'!$A$1:$T$56</definedName>
    <definedName name="_xlnm.Print_Area" localSheetId="10">'AP_RF 15OB40'!$A$1:$T$55</definedName>
    <definedName name="_xlnm.Print_Area" localSheetId="11">'AP_RF 15OC40'!$A$1:$T$55</definedName>
    <definedName name="_xlnm.Print_Area" localSheetId="12">'AP_RF 15OG40'!$A$1:$T$56</definedName>
    <definedName name="_xlnm.Print_Area" localSheetId="13">'AP_RF 15OZ34'!$A$1:$T$56</definedName>
    <definedName name="_xlnm.Print_Area" localSheetId="14">'AP_RF 25P140'!$A$1:$T$100</definedName>
    <definedName name="_xlnm.Print_Area" localSheetId="15">'AP_RF 25P144'!$A$1:$T$54</definedName>
    <definedName name="_xlnm.Print_Area" localSheetId="24">'AP-FAFA'!$A$1:$P$29</definedName>
    <definedName name="_xlnm.Print_Area" localSheetId="0">Caratula!$A$1:$S$30</definedName>
    <definedName name="_xlnm.Print_Area" localSheetId="3">ECG!$A$1:$N$67</definedName>
    <definedName name="_xlnm.Print_Area" localSheetId="4">EPC!$A$1:$N$34</definedName>
    <definedName name="_xlnm.Print_Area" localSheetId="23">FIC!$A$1:$E$29</definedName>
    <definedName name="_xlnm.Print_Area" localSheetId="27">'Formato 6d'!$A$1:$I$39</definedName>
    <definedName name="_xlnm.Print_Area" localSheetId="1">Matriz!$A$1:$I$29</definedName>
    <definedName name="_xlnm.Print_Area" localSheetId="25">PPA!$A$1:$S$223</definedName>
    <definedName name="_xlnm.Print_Area" localSheetId="18">PPI!$A$1:$N$65</definedName>
    <definedName name="_xlnm.Print_Area" localSheetId="2">Resumen_Ejecutivo!$A$1:$F$24</definedName>
    <definedName name="_xlnm.Print_Area" localSheetId="26">'R-RAMA'!$A$1:$G$17</definedName>
    <definedName name="_xlnm.Print_Area" localSheetId="22">SAP!$A$1:$J$46</definedName>
    <definedName name="CAPIT" localSheetId="16">#REF!</definedName>
    <definedName name="CAPIT" localSheetId="17">#REF!</definedName>
    <definedName name="CAPIT" localSheetId="19">#REF!</definedName>
    <definedName name="CAPIT" localSheetId="5">#REF!</definedName>
    <definedName name="CAPIT" localSheetId="6">#REF!</definedName>
    <definedName name="CAPIT" localSheetId="7">#REF!</definedName>
    <definedName name="CAPIT" localSheetId="8">#REF!</definedName>
    <definedName name="CAPIT" localSheetId="9">#REF!</definedName>
    <definedName name="CAPIT" localSheetId="10">#REF!</definedName>
    <definedName name="CAPIT" localSheetId="11">#REF!</definedName>
    <definedName name="CAPIT" localSheetId="12">#REF!</definedName>
    <definedName name="CAPIT" localSheetId="13">#REF!</definedName>
    <definedName name="CAPIT" localSheetId="14">#REF!</definedName>
    <definedName name="CAPIT" localSheetId="15">#REF!</definedName>
    <definedName name="CAPIT" localSheetId="24">#REF!</definedName>
    <definedName name="CAPIT" localSheetId="4">#REF!</definedName>
    <definedName name="CAPIT" localSheetId="27">#REF!</definedName>
    <definedName name="CAPIT" localSheetId="1">#REF!</definedName>
    <definedName name="CAPIT" localSheetId="25">#REF!</definedName>
    <definedName name="CAPIT" localSheetId="18">#REF!</definedName>
    <definedName name="CAPIT" localSheetId="2">#REF!</definedName>
    <definedName name="CAPIT" localSheetId="26">#REF!</definedName>
    <definedName name="CAPIT">#REF!</definedName>
    <definedName name="CENPAR" localSheetId="16">#REF!</definedName>
    <definedName name="CENPAR" localSheetId="17">#REF!</definedName>
    <definedName name="CENPAR" localSheetId="19">#REF!</definedName>
    <definedName name="CENPAR" localSheetId="5">#REF!</definedName>
    <definedName name="CENPAR" localSheetId="6">#REF!</definedName>
    <definedName name="CENPAR" localSheetId="7">#REF!</definedName>
    <definedName name="CENPAR" localSheetId="8">#REF!</definedName>
    <definedName name="CENPAR" localSheetId="9">#REF!</definedName>
    <definedName name="CENPAR" localSheetId="10">#REF!</definedName>
    <definedName name="CENPAR" localSheetId="11">#REF!</definedName>
    <definedName name="CENPAR" localSheetId="12">#REF!</definedName>
    <definedName name="CENPAR" localSheetId="13">#REF!</definedName>
    <definedName name="CENPAR" localSheetId="14">#REF!</definedName>
    <definedName name="CENPAR" localSheetId="15">#REF!</definedName>
    <definedName name="CENPAR" localSheetId="24">#REF!</definedName>
    <definedName name="CENPAR" localSheetId="4">#REF!</definedName>
    <definedName name="CENPAR" localSheetId="27">#REF!</definedName>
    <definedName name="CENPAR" localSheetId="1">#REF!</definedName>
    <definedName name="CENPAR" localSheetId="25">#REF!</definedName>
    <definedName name="CENPAR" localSheetId="18">#REF!</definedName>
    <definedName name="CENPAR" localSheetId="2">#REF!</definedName>
    <definedName name="CENPAR" localSheetId="26">#REF!</definedName>
    <definedName name="CENPAR">#REF!</definedName>
    <definedName name="datos" localSheetId="19">OFFSET([5]datos!$A$1,0,0,COUNTA([5]datos!$A$1:$A$65536),23)</definedName>
    <definedName name="datos" localSheetId="18">OFFSET([6]datos!$A$1,0,0,COUNTA([6]datos!$A$1:$A$65536),23)</definedName>
    <definedName name="datos" localSheetId="26">OFFSET([5]datos!$A$1,0,0,COUNTA([5]datos!$A$1:$A$65536),23)</definedName>
    <definedName name="datos">OFFSET([7]datos!$A$1,0,0,COUNTA([7]datos!$A$1:$A$65536),23)</definedName>
    <definedName name="dc" localSheetId="16">#REF!</definedName>
    <definedName name="dc" localSheetId="17">#REF!</definedName>
    <definedName name="dc" localSheetId="19">#REF!</definedName>
    <definedName name="dc" localSheetId="5">#REF!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24">#REF!</definedName>
    <definedName name="dc" localSheetId="4">#REF!</definedName>
    <definedName name="dc" localSheetId="27">#REF!</definedName>
    <definedName name="dc" localSheetId="1">#REF!</definedName>
    <definedName name="dc" localSheetId="25">#REF!</definedName>
    <definedName name="dc" localSheetId="18">#REF!</definedName>
    <definedName name="dc" localSheetId="2">#REF!</definedName>
    <definedName name="dc" localSheetId="26">#REF!</definedName>
    <definedName name="dc">#REF!</definedName>
    <definedName name="DEFAULT" localSheetId="19">[1]INICIO!$AA$10</definedName>
    <definedName name="DEFAULT" localSheetId="18">[3]INICIO!$AA$10</definedName>
    <definedName name="DEFAULT" localSheetId="26">[1]INICIO!$AA$10</definedName>
    <definedName name="DEFAULT">[2]INICIO!$AA$10</definedName>
    <definedName name="DEUDA" localSheetId="16">#REF!</definedName>
    <definedName name="DEUDA" localSheetId="17">#REF!</definedName>
    <definedName name="DEUDA" localSheetId="19">#REF!</definedName>
    <definedName name="DEUDA" localSheetId="5">#REF!</definedName>
    <definedName name="DEUDA" localSheetId="6">#REF!</definedName>
    <definedName name="DEUDA" localSheetId="7">#REF!</definedName>
    <definedName name="DEUDA" localSheetId="8">#REF!</definedName>
    <definedName name="DEUDA" localSheetId="9">#REF!</definedName>
    <definedName name="DEUDA" localSheetId="10">#REF!</definedName>
    <definedName name="DEUDA" localSheetId="11">#REF!</definedName>
    <definedName name="DEUDA" localSheetId="12">#REF!</definedName>
    <definedName name="DEUDA" localSheetId="13">#REF!</definedName>
    <definedName name="DEUDA" localSheetId="14">#REF!</definedName>
    <definedName name="DEUDA" localSheetId="15">#REF!</definedName>
    <definedName name="DEUDA" localSheetId="24">#REF!</definedName>
    <definedName name="DEUDA" localSheetId="4">#REF!</definedName>
    <definedName name="DEUDA" localSheetId="27">#REF!</definedName>
    <definedName name="DEUDA" localSheetId="1">#REF!</definedName>
    <definedName name="DEUDA" localSheetId="25">#REF!</definedName>
    <definedName name="DEUDA" localSheetId="18">#REF!</definedName>
    <definedName name="DEUDA" localSheetId="2">#REF!</definedName>
    <definedName name="DEUDA" localSheetId="26">#REF!</definedName>
    <definedName name="DEUDA">#REF!</definedName>
    <definedName name="egvb" localSheetId="16">#REF!</definedName>
    <definedName name="egvb" localSheetId="17">#REF!</definedName>
    <definedName name="egvb" localSheetId="19">#REF!</definedName>
    <definedName name="egvb" localSheetId="5">#REF!</definedName>
    <definedName name="egvb" localSheetId="6">#REF!</definedName>
    <definedName name="egvb" localSheetId="7">#REF!</definedName>
    <definedName name="egvb" localSheetId="8">#REF!</definedName>
    <definedName name="egvb" localSheetId="9">#REF!</definedName>
    <definedName name="egvb" localSheetId="10">#REF!</definedName>
    <definedName name="egvb" localSheetId="11">#REF!</definedName>
    <definedName name="egvb" localSheetId="12">#REF!</definedName>
    <definedName name="egvb" localSheetId="13">#REF!</definedName>
    <definedName name="egvb" localSheetId="14">#REF!</definedName>
    <definedName name="egvb" localSheetId="15">#REF!</definedName>
    <definedName name="egvb" localSheetId="24">#REF!</definedName>
    <definedName name="egvb" localSheetId="4">#REF!</definedName>
    <definedName name="egvb" localSheetId="27">#REF!</definedName>
    <definedName name="egvb" localSheetId="1">#REF!</definedName>
    <definedName name="egvb" localSheetId="25">#REF!</definedName>
    <definedName name="egvb" localSheetId="18">#REF!</definedName>
    <definedName name="egvb" localSheetId="2">#REF!</definedName>
    <definedName name="egvb" localSheetId="26">#REF!</definedName>
    <definedName name="egvb">#REF!</definedName>
    <definedName name="EJER" localSheetId="16">#REF!</definedName>
    <definedName name="EJER" localSheetId="17">#REF!</definedName>
    <definedName name="EJER" localSheetId="19">#REF!</definedName>
    <definedName name="EJER" localSheetId="5">#REF!</definedName>
    <definedName name="EJER" localSheetId="6">#REF!</definedName>
    <definedName name="EJER" localSheetId="7">#REF!</definedName>
    <definedName name="EJER" localSheetId="8">#REF!</definedName>
    <definedName name="EJER" localSheetId="9">#REF!</definedName>
    <definedName name="EJER" localSheetId="10">#REF!</definedName>
    <definedName name="EJER" localSheetId="11">#REF!</definedName>
    <definedName name="EJER" localSheetId="12">#REF!</definedName>
    <definedName name="EJER" localSheetId="13">#REF!</definedName>
    <definedName name="EJER" localSheetId="14">#REF!</definedName>
    <definedName name="EJER" localSheetId="15">#REF!</definedName>
    <definedName name="EJER" localSheetId="24">#REF!</definedName>
    <definedName name="EJER" localSheetId="4">#REF!</definedName>
    <definedName name="EJER" localSheetId="27">#REF!</definedName>
    <definedName name="EJER" localSheetId="1">#REF!</definedName>
    <definedName name="EJER" localSheetId="25">#REF!</definedName>
    <definedName name="EJER" localSheetId="18">#REF!</definedName>
    <definedName name="EJER" localSheetId="2">#REF!</definedName>
    <definedName name="EJER" localSheetId="26">#REF!</definedName>
    <definedName name="EJER">#REF!</definedName>
    <definedName name="EJES" localSheetId="19">[1]INICIO!$Y$151:$Y$157</definedName>
    <definedName name="EJES" localSheetId="18">[3]INICIO!$Y$151:$Y$157</definedName>
    <definedName name="EJES" localSheetId="26">[1]INICIO!$Y$151:$Y$157</definedName>
    <definedName name="EJES">[2]INICIO!$Y$151:$Y$157</definedName>
    <definedName name="ENFPEM" localSheetId="16">#REF!</definedName>
    <definedName name="ENFPEM" localSheetId="17">#REF!</definedName>
    <definedName name="ENFPEM" localSheetId="19">#REF!</definedName>
    <definedName name="ENFPEM" localSheetId="5">#REF!</definedName>
    <definedName name="ENFPEM" localSheetId="6">#REF!</definedName>
    <definedName name="ENFPEM" localSheetId="7">#REF!</definedName>
    <definedName name="ENFPEM" localSheetId="8">#REF!</definedName>
    <definedName name="ENFPEM" localSheetId="9">#REF!</definedName>
    <definedName name="ENFPEM" localSheetId="10">#REF!</definedName>
    <definedName name="ENFPEM" localSheetId="11">#REF!</definedName>
    <definedName name="ENFPEM" localSheetId="12">#REF!</definedName>
    <definedName name="ENFPEM" localSheetId="13">#REF!</definedName>
    <definedName name="ENFPEM" localSheetId="14">#REF!</definedName>
    <definedName name="ENFPEM" localSheetId="15">#REF!</definedName>
    <definedName name="ENFPEM" localSheetId="24">#REF!</definedName>
    <definedName name="ENFPEM" localSheetId="4">#REF!</definedName>
    <definedName name="ENFPEM" localSheetId="27">#REF!</definedName>
    <definedName name="ENFPEM" localSheetId="1">#REF!</definedName>
    <definedName name="ENFPEM" localSheetId="25">#REF!</definedName>
    <definedName name="ENFPEM" localSheetId="2">#REF!</definedName>
    <definedName name="ENFPEM" localSheetId="26">#REF!</definedName>
    <definedName name="ENFPEM">#REF!</definedName>
    <definedName name="fidco" localSheetId="16">[8]INICIO!#REF!</definedName>
    <definedName name="fidco" localSheetId="17">[8]INICIO!#REF!</definedName>
    <definedName name="fidco" localSheetId="19">[8]INICIO!#REF!</definedName>
    <definedName name="fidco" localSheetId="6">[8]INICIO!#REF!</definedName>
    <definedName name="fidco" localSheetId="7">[8]INICIO!#REF!</definedName>
    <definedName name="fidco" localSheetId="8">[8]INICIO!#REF!</definedName>
    <definedName name="fidco" localSheetId="9">[8]INICIO!#REF!</definedName>
    <definedName name="fidco" localSheetId="10">[8]INICIO!#REF!</definedName>
    <definedName name="fidco" localSheetId="11">[8]INICIO!#REF!</definedName>
    <definedName name="fidco" localSheetId="12">[8]INICIO!#REF!</definedName>
    <definedName name="fidco" localSheetId="13">[8]INICIO!#REF!</definedName>
    <definedName name="fidco" localSheetId="14">[8]INICIO!#REF!</definedName>
    <definedName name="fidco" localSheetId="15">[8]INICIO!#REF!</definedName>
    <definedName name="fidco" localSheetId="24">[8]INICIO!#REF!</definedName>
    <definedName name="fidco" localSheetId="1">[8]INICIO!#REF!</definedName>
    <definedName name="fidco" localSheetId="25">[8]INICIO!#REF!</definedName>
    <definedName name="fidco" localSheetId="2">[8]INICIO!#REF!</definedName>
    <definedName name="fidco" localSheetId="26">[8]INICIO!#REF!</definedName>
    <definedName name="fidco">[8]INICIO!#REF!</definedName>
    <definedName name="FIDCOS" localSheetId="19">[1]INICIO!$DH$5:$DI$96</definedName>
    <definedName name="FIDCOS" localSheetId="18">[3]INICIO!$DH$5:$DI$96</definedName>
    <definedName name="FIDCOS" localSheetId="26">[1]INICIO!$DH$5:$DI$96</definedName>
    <definedName name="FIDCOS">[2]INICIO!$DH$5:$DI$96</definedName>
    <definedName name="FPC" localSheetId="19">[1]INICIO!$DE$5:$DF$96</definedName>
    <definedName name="FPC" localSheetId="18">[3]INICIO!$DE$5:$DF$96</definedName>
    <definedName name="FPC" localSheetId="26">[1]INICIO!$DE$5:$DF$96</definedName>
    <definedName name="FPC">[2]INICIO!$DE$5:$DF$96</definedName>
    <definedName name="gasto_gci" localSheetId="19">[1]INICIO!$AO$48:$AO$49</definedName>
    <definedName name="gasto_gci" localSheetId="18">[3]INICIO!$AO$48:$AO$49</definedName>
    <definedName name="gasto_gci" localSheetId="26">[1]INICIO!$AO$48:$AO$49</definedName>
    <definedName name="gasto_gci">[2]INICIO!$AO$48:$AO$49</definedName>
    <definedName name="KEY" localSheetId="18">[9]cats!$A$1:$B$9</definedName>
    <definedName name="KEY" localSheetId="26">[10]cats!$A$1:$B$9</definedName>
    <definedName name="KEY">[10]cats!$A$1:$B$9</definedName>
    <definedName name="LABEL" localSheetId="19">[5]INICIO!$AY$5:$AZ$97</definedName>
    <definedName name="LABEL" localSheetId="18">[6]INICIO!$AY$5:$AZ$97</definedName>
    <definedName name="LABEL" localSheetId="26">[5]INICIO!$AY$5:$AZ$97</definedName>
    <definedName name="LABEL">[7]INICIO!$AY$5:$AZ$97</definedName>
    <definedName name="label1g" localSheetId="19">[1]INICIO!$AA$19</definedName>
    <definedName name="label1g" localSheetId="18">[3]INICIO!$AA$19</definedName>
    <definedName name="label1g" localSheetId="26">[1]INICIO!$AA$19</definedName>
    <definedName name="label1g">[2]INICIO!$AA$19</definedName>
    <definedName name="label1S" localSheetId="19">[1]INICIO!$AA$22</definedName>
    <definedName name="label1S" localSheetId="18">[3]INICIO!$AA$22</definedName>
    <definedName name="label1S" localSheetId="26">[1]INICIO!$AA$22</definedName>
    <definedName name="label1S">[2]INICIO!$AA$22</definedName>
    <definedName name="label2g" localSheetId="19">[1]INICIO!$AA$20</definedName>
    <definedName name="label2g" localSheetId="18">[3]INICIO!$AA$20</definedName>
    <definedName name="label2g" localSheetId="26">[1]INICIO!$AA$20</definedName>
    <definedName name="label2g">[2]INICIO!$AA$20</definedName>
    <definedName name="label2S" localSheetId="19">[1]INICIO!$AA$23</definedName>
    <definedName name="label2S" localSheetId="18">[3]INICIO!$AA$23</definedName>
    <definedName name="label2S" localSheetId="26">[1]INICIO!$AA$23</definedName>
    <definedName name="label2S">[2]INICIO!$AA$23</definedName>
    <definedName name="Líneadeacción" localSheetId="16">[7]INICIO!#REF!</definedName>
    <definedName name="Líneadeacción" localSheetId="17">[7]INICIO!#REF!</definedName>
    <definedName name="Líneadeacción" localSheetId="19">[5]INICIO!#REF!</definedName>
    <definedName name="Líneadeacción" localSheetId="5">[7]INICIO!#REF!</definedName>
    <definedName name="Líneadeacción" localSheetId="6">[7]INICIO!#REF!</definedName>
    <definedName name="Líneadeacción" localSheetId="7">[7]INICIO!#REF!</definedName>
    <definedName name="Líneadeacción" localSheetId="8">[7]INICIO!#REF!</definedName>
    <definedName name="Líneadeacción" localSheetId="9">[7]INICIO!#REF!</definedName>
    <definedName name="Líneadeacción" localSheetId="10">[7]INICIO!#REF!</definedName>
    <definedName name="Líneadeacción" localSheetId="11">[7]INICIO!#REF!</definedName>
    <definedName name="Líneadeacción" localSheetId="12">[7]INICIO!#REF!</definedName>
    <definedName name="Líneadeacción" localSheetId="13">[7]INICIO!#REF!</definedName>
    <definedName name="Líneadeacción" localSheetId="14">[7]INICIO!#REF!</definedName>
    <definedName name="Líneadeacción" localSheetId="15">[7]INICIO!#REF!</definedName>
    <definedName name="Líneadeacción" localSheetId="24">[7]INICIO!#REF!</definedName>
    <definedName name="Líneadeacción" localSheetId="23">[7]INICIO!#REF!</definedName>
    <definedName name="Líneadeacción" localSheetId="27">[7]INICIO!#REF!</definedName>
    <definedName name="Líneadeacción" localSheetId="1">[7]INICIO!#REF!</definedName>
    <definedName name="Líneadeacción" localSheetId="25">[7]INICIO!#REF!</definedName>
    <definedName name="Líneadeacción" localSheetId="18">[6]INICIO!#REF!</definedName>
    <definedName name="Líneadeacción" localSheetId="2">[7]INICIO!#REF!</definedName>
    <definedName name="Líneadeacción" localSheetId="26">[5]INICIO!#REF!</definedName>
    <definedName name="Líneadeacción">[7]INICIO!#REF!</definedName>
    <definedName name="LISTA_2016" localSheetId="16">#REF!</definedName>
    <definedName name="LISTA_2016" localSheetId="17">#REF!</definedName>
    <definedName name="LISTA_2016" localSheetId="19">#REF!</definedName>
    <definedName name="LISTA_2016" localSheetId="5">#REF!</definedName>
    <definedName name="LISTA_2016" localSheetId="6">#REF!</definedName>
    <definedName name="LISTA_2016" localSheetId="7">#REF!</definedName>
    <definedName name="LISTA_2016" localSheetId="8">#REF!</definedName>
    <definedName name="LISTA_2016" localSheetId="9">#REF!</definedName>
    <definedName name="LISTA_2016" localSheetId="10">#REF!</definedName>
    <definedName name="LISTA_2016" localSheetId="11">#REF!</definedName>
    <definedName name="LISTA_2016" localSheetId="12">#REF!</definedName>
    <definedName name="LISTA_2016" localSheetId="13">#REF!</definedName>
    <definedName name="LISTA_2016" localSheetId="14">#REF!</definedName>
    <definedName name="LISTA_2016" localSheetId="15">#REF!</definedName>
    <definedName name="LISTA_2016" localSheetId="24">#REF!</definedName>
    <definedName name="LISTA_2016" localSheetId="4">#REF!</definedName>
    <definedName name="LISTA_2016" localSheetId="27">#REF!</definedName>
    <definedName name="LISTA_2016" localSheetId="1">#REF!</definedName>
    <definedName name="LISTA_2016" localSheetId="25">#REF!</definedName>
    <definedName name="LISTA_2016" localSheetId="2">#REF!</definedName>
    <definedName name="LISTA_2016" localSheetId="26">#REF!</definedName>
    <definedName name="LISTA_2016">#REF!</definedName>
    <definedName name="lista_ai" localSheetId="19">[1]INICIO!$AO$55:$AO$96</definedName>
    <definedName name="lista_ai" localSheetId="18">[3]INICIO!$AO$55:$AO$96</definedName>
    <definedName name="lista_ai" localSheetId="26">[1]INICIO!$AO$55:$AO$96</definedName>
    <definedName name="lista_ai">[2]INICIO!$AO$55:$AO$96</definedName>
    <definedName name="lista_deleg" localSheetId="19">[1]INICIO!$AR$34:$AR$49</definedName>
    <definedName name="lista_deleg" localSheetId="18">[3]INICIO!$AR$34:$AR$49</definedName>
    <definedName name="lista_deleg" localSheetId="26">[1]INICIO!$AR$34:$AR$49</definedName>
    <definedName name="lista_deleg">[2]INICIO!$AR$34:$AR$49</definedName>
    <definedName name="lista_eppa" localSheetId="19">[1]INICIO!$AR$55:$AS$149</definedName>
    <definedName name="lista_eppa" localSheetId="18">[3]INICIO!$AR$55:$AS$149</definedName>
    <definedName name="lista_eppa" localSheetId="26">[1]INICIO!$AR$55:$AS$149</definedName>
    <definedName name="lista_eppa">[2]INICIO!$AR$55:$AS$149</definedName>
    <definedName name="LISTA_UR" localSheetId="19">[1]INICIO!$Y$4:$Z$93</definedName>
    <definedName name="LISTA_UR" localSheetId="18">[3]INICIO!$Y$4:$Z$93</definedName>
    <definedName name="LISTA_UR" localSheetId="26">[1]INICIO!$Y$4:$Z$93</definedName>
    <definedName name="LISTA_UR">[2]INICIO!$Y$4:$Z$93</definedName>
    <definedName name="MAPPEGS" localSheetId="16">[7]INICIO!#REF!</definedName>
    <definedName name="MAPPEGS" localSheetId="17">[7]INICIO!#REF!</definedName>
    <definedName name="MAPPEGS" localSheetId="19">[5]INICIO!#REF!</definedName>
    <definedName name="MAPPEGS" localSheetId="6">[7]INICIO!#REF!</definedName>
    <definedName name="MAPPEGS" localSheetId="7">[7]INICIO!#REF!</definedName>
    <definedName name="MAPPEGS" localSheetId="8">[7]INICIO!#REF!</definedName>
    <definedName name="MAPPEGS" localSheetId="9">[7]INICIO!#REF!</definedName>
    <definedName name="MAPPEGS" localSheetId="10">[7]INICIO!#REF!</definedName>
    <definedName name="MAPPEGS" localSheetId="11">[7]INICIO!#REF!</definedName>
    <definedName name="MAPPEGS" localSheetId="12">[7]INICIO!#REF!</definedName>
    <definedName name="MAPPEGS" localSheetId="13">[7]INICIO!#REF!</definedName>
    <definedName name="MAPPEGS" localSheetId="14">[7]INICIO!#REF!</definedName>
    <definedName name="MAPPEGS" localSheetId="15">[7]INICIO!#REF!</definedName>
    <definedName name="MAPPEGS" localSheetId="24">[7]INICIO!#REF!</definedName>
    <definedName name="MAPPEGS" localSheetId="23">[7]INICIO!#REF!</definedName>
    <definedName name="MAPPEGS" localSheetId="27">[7]INICIO!#REF!</definedName>
    <definedName name="MAPPEGS" localSheetId="1">[7]INICIO!#REF!</definedName>
    <definedName name="MAPPEGS" localSheetId="25">[7]INICIO!#REF!</definedName>
    <definedName name="MAPPEGS" localSheetId="18">[6]INICIO!#REF!</definedName>
    <definedName name="MAPPEGS" localSheetId="2">[7]INICIO!#REF!</definedName>
    <definedName name="MAPPEGS" localSheetId="26">[5]INICIO!#REF!</definedName>
    <definedName name="MAPPEGS">[7]INICIO!#REF!</definedName>
    <definedName name="MODIF" localSheetId="19">[1]datos!$U$2:$U$31674</definedName>
    <definedName name="MODIF" localSheetId="18">[3]datos!$U$2:$U$31674</definedName>
    <definedName name="MODIF" localSheetId="26">[1]datos!$U$2:$U$31674</definedName>
    <definedName name="MODIF">[2]datos!$U$2:$U$31674</definedName>
    <definedName name="MSG_ERROR1" localSheetId="19">[5]INICIO!$AA$11</definedName>
    <definedName name="MSG_ERROR1" localSheetId="18">[6]INICIO!$AA$11</definedName>
    <definedName name="MSG_ERROR1" localSheetId="26">[5]INICIO!$AA$11</definedName>
    <definedName name="MSG_ERROR1">[7]INICIO!$AA$11</definedName>
    <definedName name="MSG_ERROR2" localSheetId="19">[1]INICIO!$AA$12</definedName>
    <definedName name="MSG_ERROR2" localSheetId="18">[3]INICIO!$AA$12</definedName>
    <definedName name="MSG_ERROR2" localSheetId="26">[1]INICIO!$AA$12</definedName>
    <definedName name="MSG_ERROR2">[2]INICIO!$AA$12</definedName>
    <definedName name="OPCION2" localSheetId="16">[7]INICIO!#REF!</definedName>
    <definedName name="OPCION2" localSheetId="17">[7]INICIO!#REF!</definedName>
    <definedName name="OPCION2" localSheetId="21">[7]INICIO!#REF!</definedName>
    <definedName name="OPCION2" localSheetId="19">[5]INICIO!#REF!</definedName>
    <definedName name="OPCION2" localSheetId="5">[7]INICIO!#REF!</definedName>
    <definedName name="OPCION2" localSheetId="6">[7]INICIO!#REF!</definedName>
    <definedName name="OPCION2" localSheetId="7">[7]INICIO!#REF!</definedName>
    <definedName name="OPCION2" localSheetId="8">[7]INICIO!#REF!</definedName>
    <definedName name="OPCION2" localSheetId="9">[7]INICIO!#REF!</definedName>
    <definedName name="OPCION2" localSheetId="10">[7]INICIO!#REF!</definedName>
    <definedName name="OPCION2" localSheetId="11">[7]INICIO!#REF!</definedName>
    <definedName name="OPCION2" localSheetId="12">[7]INICIO!#REF!</definedName>
    <definedName name="OPCION2" localSheetId="13">[7]INICIO!#REF!</definedName>
    <definedName name="OPCION2" localSheetId="14">[7]INICIO!#REF!</definedName>
    <definedName name="OPCION2" localSheetId="15">[7]INICIO!#REF!</definedName>
    <definedName name="OPCION2" localSheetId="24">[7]INICIO!#REF!</definedName>
    <definedName name="OPCION2" localSheetId="4">[7]INICIO!#REF!</definedName>
    <definedName name="OPCION2" localSheetId="23">[7]INICIO!#REF!</definedName>
    <definedName name="OPCION2" localSheetId="27">[7]INICIO!#REF!</definedName>
    <definedName name="OPCION2" localSheetId="1">[7]INICIO!#REF!</definedName>
    <definedName name="OPCION2" localSheetId="25">[7]INICIO!#REF!</definedName>
    <definedName name="OPCION2" localSheetId="18">[6]INICIO!#REF!</definedName>
    <definedName name="OPCION2" localSheetId="2">[7]INICIO!#REF!</definedName>
    <definedName name="OPCION2" localSheetId="26">[5]INICIO!#REF!</definedName>
    <definedName name="OPCION2">[7]INICIO!#REF!</definedName>
    <definedName name="ORIG" localSheetId="19">[1]datos!$T$2:$T$31674</definedName>
    <definedName name="ORIG" localSheetId="18">[3]datos!$T$2:$T$31674</definedName>
    <definedName name="ORIG" localSheetId="26">[1]datos!$T$2:$T$31674</definedName>
    <definedName name="ORIG">[2]datos!$T$2:$T$31674</definedName>
    <definedName name="P" localSheetId="19">[1]INICIO!$AO$5:$AP$32</definedName>
    <definedName name="P" localSheetId="18">[3]INICIO!$AO$5:$AP$32</definedName>
    <definedName name="P" localSheetId="26">[1]INICIO!$AO$5:$AP$32</definedName>
    <definedName name="P">[2]INICIO!$AO$5:$AP$32</definedName>
    <definedName name="P_K" localSheetId="19">[1]INICIO!$AO$5:$AO$32</definedName>
    <definedName name="P_K" localSheetId="18">[3]INICIO!$AO$5:$AO$32</definedName>
    <definedName name="P_K" localSheetId="26">[1]INICIO!$AO$5:$AO$32</definedName>
    <definedName name="P_K">[2]INICIO!$AO$5:$AO$32</definedName>
    <definedName name="PE" localSheetId="19">[1]INICIO!$AR$5:$AS$16</definedName>
    <definedName name="PE" localSheetId="18">[3]INICIO!$AR$5:$AS$16</definedName>
    <definedName name="PE" localSheetId="26">[1]INICIO!$AR$5:$AS$16</definedName>
    <definedName name="PE">[2]INICIO!$AR$5:$AS$16</definedName>
    <definedName name="PE_K" localSheetId="19">[1]INICIO!$AR$5:$AR$16</definedName>
    <definedName name="PE_K" localSheetId="18">[3]INICIO!$AR$5:$AR$16</definedName>
    <definedName name="PE_K" localSheetId="26">[1]INICIO!$AR$5:$AR$16</definedName>
    <definedName name="PE_K">[2]INICIO!$AR$5:$AR$16</definedName>
    <definedName name="PEDO" localSheetId="16">[11]INICIO!#REF!</definedName>
    <definedName name="PEDO" localSheetId="17">[11]INICIO!#REF!</definedName>
    <definedName name="PEDO" localSheetId="19">[11]INICIO!#REF!</definedName>
    <definedName name="PEDO" localSheetId="6">[11]INICIO!#REF!</definedName>
    <definedName name="PEDO" localSheetId="7">[11]INICIO!#REF!</definedName>
    <definedName name="PEDO" localSheetId="8">[11]INICIO!#REF!</definedName>
    <definedName name="PEDO" localSheetId="9">[11]INICIO!#REF!</definedName>
    <definedName name="PEDO" localSheetId="10">[11]INICIO!#REF!</definedName>
    <definedName name="PEDO" localSheetId="11">[11]INICIO!#REF!</definedName>
    <definedName name="PEDO" localSheetId="12">[11]INICIO!#REF!</definedName>
    <definedName name="PEDO" localSheetId="13">[11]INICIO!#REF!</definedName>
    <definedName name="PEDO" localSheetId="14">[11]INICIO!#REF!</definedName>
    <definedName name="PEDO" localSheetId="15">[11]INICIO!#REF!</definedName>
    <definedName name="PEDO" localSheetId="24">[11]INICIO!#REF!</definedName>
    <definedName name="PEDO" localSheetId="27">[11]INICIO!#REF!</definedName>
    <definedName name="PEDO" localSheetId="1">[11]INICIO!#REF!</definedName>
    <definedName name="PEDO" localSheetId="25">[11]INICIO!#REF!</definedName>
    <definedName name="PEDO" localSheetId="18">[6]INICIO!#REF!</definedName>
    <definedName name="PEDO" localSheetId="2">[11]INICIO!#REF!</definedName>
    <definedName name="PEDO" localSheetId="26">[11]INICIO!#REF!</definedName>
    <definedName name="PEDO">[11]INICIO!#REF!</definedName>
    <definedName name="PERIODO" localSheetId="16">#REF!</definedName>
    <definedName name="PERIODO" localSheetId="17">#REF!</definedName>
    <definedName name="PERIODO" localSheetId="19">#REF!</definedName>
    <definedName name="PERIODO" localSheetId="5">#REF!</definedName>
    <definedName name="PERIODO" localSheetId="6">#REF!</definedName>
    <definedName name="PERIODO" localSheetId="7">#REF!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15">#REF!</definedName>
    <definedName name="PERIODO" localSheetId="24">#REF!</definedName>
    <definedName name="PERIODO" localSheetId="4">#REF!</definedName>
    <definedName name="PERIODO" localSheetId="27">#REF!</definedName>
    <definedName name="PERIODO" localSheetId="1">#REF!</definedName>
    <definedName name="PERIODO" localSheetId="25">#REF!</definedName>
    <definedName name="PERIODO" localSheetId="18">#REF!</definedName>
    <definedName name="PERIODO" localSheetId="2">#REF!</definedName>
    <definedName name="PERIODO" localSheetId="26">#REF!</definedName>
    <definedName name="PERIODO">#REF!</definedName>
    <definedName name="PRC" localSheetId="16">#REF!</definedName>
    <definedName name="PRC" localSheetId="17">#REF!</definedName>
    <definedName name="PRC" localSheetId="19">#REF!</definedName>
    <definedName name="PRC" localSheetId="5">#REF!</definedName>
    <definedName name="PRC" localSheetId="6">#REF!</definedName>
    <definedName name="PRC" localSheetId="7">#REF!</definedName>
    <definedName name="PRC" localSheetId="8">#REF!</definedName>
    <definedName name="PRC" localSheetId="9">#REF!</definedName>
    <definedName name="PRC" localSheetId="10">#REF!</definedName>
    <definedName name="PRC" localSheetId="11">#REF!</definedName>
    <definedName name="PRC" localSheetId="12">#REF!</definedName>
    <definedName name="PRC" localSheetId="13">#REF!</definedName>
    <definedName name="PRC" localSheetId="14">#REF!</definedName>
    <definedName name="PRC" localSheetId="15">#REF!</definedName>
    <definedName name="PRC" localSheetId="24">#REF!</definedName>
    <definedName name="PRC" localSheetId="4">#REF!</definedName>
    <definedName name="PRC" localSheetId="1">#REF!</definedName>
    <definedName name="PRC" localSheetId="25">#REF!</definedName>
    <definedName name="PRC" localSheetId="2">#REF!</definedName>
    <definedName name="PRC" localSheetId="26">#REF!</definedName>
    <definedName name="PRC">#REF!</definedName>
    <definedName name="PROG" localSheetId="16">#REF!</definedName>
    <definedName name="PROG" localSheetId="17">#REF!</definedName>
    <definedName name="PROG" localSheetId="19">#REF!</definedName>
    <definedName name="PROG" localSheetId="5">#REF!</definedName>
    <definedName name="PROG" localSheetId="6">#REF!</definedName>
    <definedName name="PROG" localSheetId="7">#REF!</definedName>
    <definedName name="PROG" localSheetId="8">#REF!</definedName>
    <definedName name="PROG" localSheetId="9">#REF!</definedName>
    <definedName name="PROG" localSheetId="10">#REF!</definedName>
    <definedName name="PROG" localSheetId="11">#REF!</definedName>
    <definedName name="PROG" localSheetId="12">#REF!</definedName>
    <definedName name="PROG" localSheetId="13">#REF!</definedName>
    <definedName name="PROG" localSheetId="14">#REF!</definedName>
    <definedName name="PROG" localSheetId="15">#REF!</definedName>
    <definedName name="PROG" localSheetId="24">#REF!</definedName>
    <definedName name="PROG" localSheetId="4">#REF!</definedName>
    <definedName name="PROG" localSheetId="27">#REF!</definedName>
    <definedName name="PROG" localSheetId="1">#REF!</definedName>
    <definedName name="PROG" localSheetId="25">#REF!</definedName>
    <definedName name="PROG" localSheetId="18">#REF!</definedName>
    <definedName name="PROG" localSheetId="2">#REF!</definedName>
    <definedName name="PROG" localSheetId="26">#REF!</definedName>
    <definedName name="PROG">#REF!</definedName>
    <definedName name="ptda" localSheetId="16">#REF!</definedName>
    <definedName name="ptda" localSheetId="17">#REF!</definedName>
    <definedName name="ptda" localSheetId="19">#REF!</definedName>
    <definedName name="ptda" localSheetId="5">#REF!</definedName>
    <definedName name="ptda" localSheetId="6">#REF!</definedName>
    <definedName name="ptda" localSheetId="7">#REF!</definedName>
    <definedName name="ptda" localSheetId="8">#REF!</definedName>
    <definedName name="ptda" localSheetId="9">#REF!</definedName>
    <definedName name="ptda" localSheetId="10">#REF!</definedName>
    <definedName name="ptda" localSheetId="11">#REF!</definedName>
    <definedName name="ptda" localSheetId="12">#REF!</definedName>
    <definedName name="ptda" localSheetId="13">#REF!</definedName>
    <definedName name="ptda" localSheetId="14">#REF!</definedName>
    <definedName name="ptda" localSheetId="15">#REF!</definedName>
    <definedName name="ptda" localSheetId="24">#REF!</definedName>
    <definedName name="ptda" localSheetId="4">#REF!</definedName>
    <definedName name="ptda" localSheetId="27">#REF!</definedName>
    <definedName name="ptda" localSheetId="1">#REF!</definedName>
    <definedName name="ptda" localSheetId="25">#REF!</definedName>
    <definedName name="ptda" localSheetId="18">#REF!</definedName>
    <definedName name="ptda" localSheetId="2">#REF!</definedName>
    <definedName name="ptda" localSheetId="26">#REF!</definedName>
    <definedName name="ptda">#REF!</definedName>
    <definedName name="RE" localSheetId="19">[5]INICIO!$AA$11</definedName>
    <definedName name="RE" localSheetId="26">[5]INICIO!$AA$11</definedName>
    <definedName name="RE">[7]INICIO!$AA$11</definedName>
    <definedName name="rubros_fpc" localSheetId="19">[1]INICIO!$AO$39:$AO$42</definedName>
    <definedName name="rubros_fpc" localSheetId="18">[3]INICIO!$AO$39:$AO$42</definedName>
    <definedName name="rubros_fpc" localSheetId="26">[1]INICIO!$AO$39:$AO$42</definedName>
    <definedName name="rubros_fpc">[2]INICIO!$AO$39:$AO$42</definedName>
    <definedName name="SSSS" localSheetId="16">#REF!</definedName>
    <definedName name="SSSS" localSheetId="17">#REF!</definedName>
    <definedName name="SSSS" localSheetId="19">#REF!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24">#REF!</definedName>
    <definedName name="SSSS" localSheetId="4">#REF!</definedName>
    <definedName name="SSSS" localSheetId="25">#REF!</definedName>
    <definedName name="SSSS" localSheetId="26">#REF!</definedName>
    <definedName name="SSSS">#REF!</definedName>
    <definedName name="_xlnm.Print_Titles" localSheetId="16">'A_RF 25P640'!$2:$12</definedName>
    <definedName name="_xlnm.Print_Titles" localSheetId="17">'A_RF 25P644'!$2:$12</definedName>
    <definedName name="_xlnm.Print_Titles" localSheetId="20">'ADS-1'!$2:$8</definedName>
    <definedName name="_xlnm.Print_Titles" localSheetId="21">'ADS-2'!$2:$8</definedName>
    <definedName name="_xlnm.Print_Titles" localSheetId="19">AP!$2:$13</definedName>
    <definedName name="_xlnm.Print_Titles" localSheetId="5">'AP_RF 15O240'!$2:$12</definedName>
    <definedName name="_xlnm.Print_Titles" localSheetId="6">'AP_RF 15O340'!$2:$12</definedName>
    <definedName name="_xlnm.Print_Titles" localSheetId="7">'AP_RF 15O440'!$2:$12</definedName>
    <definedName name="_xlnm.Print_Titles" localSheetId="8">'AP_RF 15O540'!$2:$12</definedName>
    <definedName name="_xlnm.Print_Titles" localSheetId="9">'AP_RF 15O640'!$2:$12</definedName>
    <definedName name="_xlnm.Print_Titles" localSheetId="10">'AP_RF 15OB40'!$2:$12</definedName>
    <definedName name="_xlnm.Print_Titles" localSheetId="11">'AP_RF 15OC40'!$2:$12</definedName>
    <definedName name="_xlnm.Print_Titles" localSheetId="12">'AP_RF 15OG40'!$2:$12</definedName>
    <definedName name="_xlnm.Print_Titles" localSheetId="13">'AP_RF 15OZ34'!$2:$12</definedName>
    <definedName name="_xlnm.Print_Titles" localSheetId="14">'AP_RF 25P140'!$2:$12</definedName>
    <definedName name="_xlnm.Print_Titles" localSheetId="15">'AP_RF 25P144'!$2:$12</definedName>
    <definedName name="_xlnm.Print_Titles" localSheetId="24">'AP-FAFA'!$2:$8</definedName>
    <definedName name="_xlnm.Print_Titles" localSheetId="3">ECG!$2:$8</definedName>
    <definedName name="_xlnm.Print_Titles" localSheetId="4">EPC!$2:$8</definedName>
    <definedName name="_xlnm.Print_Titles" localSheetId="23">FIC!$2:$9</definedName>
    <definedName name="_xlnm.Print_Titles" localSheetId="1">Matriz!$2:$9</definedName>
    <definedName name="_xlnm.Print_Titles" localSheetId="25">PPA!$2:$10</definedName>
    <definedName name="_xlnm.Print_Titles" localSheetId="18">PPI!$1:$8</definedName>
    <definedName name="_xlnm.Print_Titles" localSheetId="2">Resumen_Ejecutivo!$9:$14</definedName>
    <definedName name="_xlnm.Print_Titles" localSheetId="26">'R-RAMA'!$1:$10</definedName>
    <definedName name="_xlnm.Print_Titles" localSheetId="22">SAP!$2:$8</definedName>
    <definedName name="TYA" localSheetId="16">#REF!</definedName>
    <definedName name="TYA" localSheetId="17">#REF!</definedName>
    <definedName name="TYA" localSheetId="19">#REF!</definedName>
    <definedName name="TYA" localSheetId="5">#REF!</definedName>
    <definedName name="TYA" localSheetId="6">#REF!</definedName>
    <definedName name="TYA" localSheetId="7">#REF!</definedName>
    <definedName name="TYA" localSheetId="8">#REF!</definedName>
    <definedName name="TYA" localSheetId="9">#REF!</definedName>
    <definedName name="TYA" localSheetId="10">#REF!</definedName>
    <definedName name="TYA" localSheetId="11">#REF!</definedName>
    <definedName name="TYA" localSheetId="12">#REF!</definedName>
    <definedName name="TYA" localSheetId="13">#REF!</definedName>
    <definedName name="TYA" localSheetId="14">#REF!</definedName>
    <definedName name="TYA" localSheetId="15">#REF!</definedName>
    <definedName name="TYA" localSheetId="24">#REF!</definedName>
    <definedName name="TYA" localSheetId="4">#REF!</definedName>
    <definedName name="TYA" localSheetId="27">#REF!</definedName>
    <definedName name="TYA" localSheetId="1">#REF!</definedName>
    <definedName name="TYA" localSheetId="25">#REF!</definedName>
    <definedName name="TYA" localSheetId="18">#REF!</definedName>
    <definedName name="TYA" localSheetId="2">#REF!</definedName>
    <definedName name="TYA" localSheetId="26">#REF!</definedName>
    <definedName name="TYA">#REF!</definedName>
    <definedName name="U" localSheetId="19">[1]INICIO!$Y$4:$Z$93</definedName>
    <definedName name="U" localSheetId="18">[3]INICIO!$Y$4:$Z$93</definedName>
    <definedName name="U" localSheetId="26">[1]INICIO!$Y$4:$Z$93</definedName>
    <definedName name="U">[2]INICIO!$Y$4:$Z$93</definedName>
    <definedName name="ue" localSheetId="19">[1]datos!$R$2:$R$31674</definedName>
    <definedName name="ue" localSheetId="26">[1]datos!$R$2:$R$31674</definedName>
    <definedName name="ue">[2]datos!$R$2:$R$31674</definedName>
    <definedName name="UEG_DENOM" localSheetId="19">[1]datos!$R$2:$R$31674</definedName>
    <definedName name="UEG_DENOM" localSheetId="18">[3]datos!$R$2:$R$31674</definedName>
    <definedName name="UEG_DENOM" localSheetId="26">[1]datos!$R$2:$R$31674</definedName>
    <definedName name="UEG_DENOM">[2]datos!$R$2:$R$31674</definedName>
    <definedName name="UR" localSheetId="19">[1]INICIO!$AJ$5:$AM$99</definedName>
    <definedName name="UR" localSheetId="18">[3]INICIO!$AJ$5:$AM$99</definedName>
    <definedName name="UR" localSheetId="26">[1]INICIO!$AJ$5:$AM$99</definedName>
    <definedName name="UR">[2]INICIO!$AJ$5:$AM$99</definedName>
    <definedName name="VERSIÓN" localSheetId="19">[1]INICIO!$Y$249:$Y$272</definedName>
    <definedName name="VERSIÓN" localSheetId="26">[1]INICIO!$Y$249:$Y$272</definedName>
    <definedName name="VERSIÓN">[2]INICIO!$Y$249:$Y$272</definedName>
    <definedName name="y" localSheetId="19">[1]INICIO!$AO$5:$AO$32</definedName>
    <definedName name="y" localSheetId="26">[1]INICIO!$AO$5:$AO$32</definedName>
    <definedName name="y">[2]INICIO!$AO$5:$AO$32</definedName>
    <definedName name="yttr" localSheetId="19">[1]INICIO!$Y$166:$Y$186</definedName>
    <definedName name="yttr" localSheetId="26">[1]INICIO!$Y$166:$Y$186</definedName>
    <definedName name="yttr">[2]INICIO!$Y$166:$Y$186</definedName>
  </definedNames>
  <calcPr calcId="162913"/>
</workbook>
</file>

<file path=xl/calcChain.xml><?xml version="1.0" encoding="utf-8"?>
<calcChain xmlns="http://schemas.openxmlformats.org/spreadsheetml/2006/main">
  <c r="L10" i="146" l="1"/>
  <c r="L11" i="146"/>
  <c r="L12" i="146"/>
  <c r="L13" i="146"/>
  <c r="L14" i="146"/>
  <c r="L15" i="146"/>
  <c r="L16" i="146"/>
  <c r="L17" i="146"/>
  <c r="L18" i="146"/>
  <c r="L19" i="146"/>
  <c r="L20" i="146"/>
  <c r="L21" i="146"/>
  <c r="L22" i="146"/>
  <c r="L23" i="146"/>
  <c r="L24" i="146"/>
  <c r="L25" i="146"/>
  <c r="L26" i="146"/>
  <c r="L27" i="146"/>
  <c r="L28" i="146"/>
  <c r="L30" i="146"/>
  <c r="L31" i="146"/>
  <c r="L32" i="146"/>
  <c r="L33" i="146"/>
  <c r="L9" i="146"/>
  <c r="K32" i="146"/>
  <c r="K33" i="146"/>
  <c r="K10" i="146" l="1"/>
  <c r="K11" i="146"/>
  <c r="K12" i="146"/>
  <c r="K13" i="146"/>
  <c r="K14" i="146"/>
  <c r="K15" i="146"/>
  <c r="K16" i="146"/>
  <c r="K17" i="146"/>
  <c r="K18" i="146"/>
  <c r="K19" i="146"/>
  <c r="K20" i="146"/>
  <c r="K21" i="146"/>
  <c r="K22" i="146"/>
  <c r="K23" i="146"/>
  <c r="K24" i="146"/>
  <c r="K25" i="146"/>
  <c r="K26" i="146"/>
  <c r="K27" i="146"/>
  <c r="K28" i="146"/>
  <c r="K29" i="146"/>
  <c r="K30" i="146"/>
  <c r="K31" i="146"/>
  <c r="K9" i="146"/>
  <c r="Q12" i="160" l="1"/>
  <c r="Q13" i="160"/>
  <c r="Q14" i="160"/>
  <c r="Q15" i="160"/>
  <c r="Q16" i="160"/>
  <c r="Q17" i="160"/>
  <c r="Q18" i="160"/>
  <c r="Q19" i="160"/>
  <c r="Q20" i="160"/>
  <c r="Q21" i="160"/>
  <c r="Q22" i="160"/>
  <c r="Q23" i="160"/>
  <c r="Q24" i="160"/>
  <c r="Q25" i="160"/>
  <c r="Q26" i="160"/>
  <c r="Q27" i="160"/>
  <c r="Q28" i="160"/>
  <c r="Q29" i="160"/>
  <c r="Q30" i="160"/>
  <c r="Q31" i="160"/>
  <c r="Q32" i="160"/>
  <c r="Q33" i="160"/>
  <c r="Q34" i="160"/>
  <c r="Q35" i="160"/>
  <c r="Q36" i="160"/>
  <c r="Q37" i="160"/>
  <c r="Q38" i="160"/>
  <c r="Q39" i="160"/>
  <c r="Q40" i="160"/>
  <c r="Q41" i="160"/>
  <c r="Q42" i="160"/>
  <c r="Q43" i="160"/>
  <c r="Q44" i="160"/>
  <c r="Q45" i="160"/>
  <c r="Q46" i="160"/>
  <c r="Q47" i="160"/>
  <c r="Q48" i="160"/>
  <c r="Q49" i="160"/>
  <c r="Q50" i="160"/>
  <c r="Q51" i="160"/>
  <c r="Q52" i="160"/>
  <c r="Q53" i="160"/>
  <c r="Q54" i="160"/>
  <c r="Q55" i="160"/>
  <c r="Q56" i="160"/>
  <c r="Q57" i="160"/>
  <c r="Q58" i="160"/>
  <c r="Q59" i="160"/>
  <c r="Q60" i="160"/>
  <c r="Q61" i="160"/>
  <c r="Q62" i="160"/>
  <c r="Q63" i="160"/>
  <c r="Q64" i="160"/>
  <c r="Q65" i="160"/>
  <c r="Q66" i="160"/>
  <c r="Q67" i="160"/>
  <c r="Q68" i="160"/>
  <c r="Q69" i="160"/>
  <c r="Q70" i="160"/>
  <c r="Q71" i="160"/>
  <c r="Q72" i="160"/>
  <c r="Q73" i="160"/>
  <c r="Q74" i="160"/>
  <c r="Q75" i="160"/>
  <c r="Q76" i="160"/>
  <c r="Q77" i="160"/>
  <c r="Q78" i="160"/>
  <c r="Q79" i="160"/>
  <c r="Q80" i="160"/>
  <c r="Q81" i="160"/>
  <c r="Q82" i="160"/>
  <c r="Q83" i="160"/>
  <c r="Q84" i="160"/>
  <c r="Q85" i="160"/>
  <c r="Q86" i="160"/>
  <c r="Q87" i="160"/>
  <c r="Q88" i="160"/>
  <c r="Q89" i="160"/>
  <c r="Q90" i="160"/>
  <c r="Q91" i="160"/>
  <c r="Q92" i="160"/>
  <c r="Q93" i="160"/>
  <c r="Q94" i="160"/>
  <c r="Q95" i="160"/>
  <c r="Q96" i="160"/>
  <c r="Q97" i="160"/>
  <c r="Q98" i="160"/>
  <c r="Q99" i="160"/>
  <c r="Q100" i="160"/>
  <c r="Q101" i="160"/>
  <c r="Q102" i="160"/>
  <c r="Q103" i="160"/>
  <c r="Q104" i="160"/>
  <c r="Q105" i="160"/>
  <c r="Q106" i="160"/>
  <c r="Q107" i="160"/>
  <c r="Q108" i="160"/>
  <c r="Q110" i="160"/>
  <c r="Q111" i="160"/>
  <c r="Q112" i="160"/>
  <c r="Q113" i="160"/>
  <c r="Q114" i="160"/>
  <c r="Q115" i="160"/>
  <c r="Q116" i="160"/>
  <c r="Q117" i="160"/>
  <c r="Q118" i="160"/>
  <c r="Q119" i="160"/>
  <c r="Q120" i="160"/>
  <c r="Q121" i="160"/>
  <c r="Q122" i="160"/>
  <c r="Q123" i="160"/>
  <c r="Q124" i="160"/>
  <c r="Q125" i="160"/>
  <c r="Q126" i="160"/>
  <c r="Q127" i="160"/>
  <c r="Q128" i="160"/>
  <c r="Q129" i="160"/>
  <c r="Q130" i="160"/>
  <c r="Q131" i="160"/>
  <c r="Q132" i="160"/>
  <c r="Q133" i="160"/>
  <c r="Q134" i="160"/>
  <c r="Q135" i="160"/>
  <c r="Q136" i="160"/>
  <c r="Q137" i="160"/>
  <c r="Q138" i="160"/>
  <c r="Q139" i="160"/>
  <c r="Q140" i="160"/>
  <c r="Q141" i="160"/>
  <c r="Q142" i="160"/>
  <c r="Q143" i="160"/>
  <c r="Q144" i="160"/>
  <c r="Q145" i="160"/>
  <c r="Q146" i="160"/>
  <c r="Q147" i="160"/>
  <c r="Q148" i="160"/>
  <c r="Q149" i="160"/>
  <c r="Q150" i="160"/>
  <c r="Q151" i="160"/>
  <c r="Q152" i="160"/>
  <c r="Q153" i="160"/>
  <c r="Q154" i="160"/>
  <c r="Q155" i="160"/>
  <c r="Q156" i="160"/>
  <c r="Q157" i="160"/>
  <c r="Q158" i="160"/>
  <c r="Q159" i="160"/>
  <c r="Q160" i="160"/>
  <c r="Q161" i="160"/>
  <c r="Q162" i="160"/>
  <c r="Q163" i="160"/>
  <c r="Q164" i="160"/>
  <c r="Q165" i="160"/>
  <c r="Q166" i="160"/>
  <c r="Q167" i="160"/>
  <c r="Q168" i="160"/>
  <c r="Q169" i="160"/>
  <c r="Q170" i="160"/>
  <c r="Q171" i="160"/>
  <c r="Q172" i="160"/>
  <c r="Q173" i="160"/>
  <c r="Q174" i="160"/>
  <c r="Q175" i="160"/>
  <c r="Q176" i="160"/>
  <c r="Q177" i="160"/>
  <c r="Q178" i="160"/>
  <c r="Q179" i="160"/>
  <c r="Q180" i="160"/>
  <c r="Q181" i="160"/>
  <c r="Q182" i="160"/>
  <c r="Q183" i="160"/>
  <c r="Q184" i="160"/>
  <c r="Q185" i="160"/>
  <c r="Q186" i="160"/>
  <c r="Q187" i="160"/>
  <c r="Q188" i="160"/>
  <c r="Q189" i="160"/>
  <c r="Q190" i="160"/>
  <c r="Q191" i="160"/>
  <c r="Q192" i="160"/>
  <c r="Q193" i="160"/>
  <c r="Q194" i="160"/>
  <c r="Q195" i="160"/>
  <c r="Q196" i="160"/>
  <c r="Q197" i="160"/>
  <c r="Q198" i="160"/>
  <c r="Q199" i="160"/>
  <c r="Q200" i="160"/>
  <c r="Q201" i="160"/>
  <c r="Q202" i="160"/>
  <c r="Q203" i="160"/>
  <c r="Q204" i="160"/>
  <c r="Q205" i="160"/>
  <c r="Q206" i="160"/>
  <c r="Q207" i="160"/>
  <c r="Q208" i="160"/>
  <c r="Q209" i="160"/>
  <c r="Q210" i="160"/>
  <c r="Q211" i="160"/>
  <c r="Q212" i="160"/>
  <c r="Q213" i="160"/>
  <c r="Q214" i="160"/>
  <c r="Q215" i="160"/>
  <c r="Q216" i="160"/>
  <c r="Q217" i="160"/>
  <c r="Q218" i="160"/>
  <c r="Q219" i="160"/>
  <c r="Q220" i="160"/>
  <c r="Q221" i="160"/>
  <c r="Q11" i="160"/>
  <c r="F29" i="22" l="1"/>
  <c r="R11" i="160" l="1"/>
  <c r="R12" i="160"/>
  <c r="R13" i="160"/>
  <c r="R14" i="160"/>
  <c r="R15" i="160"/>
  <c r="R16" i="160"/>
  <c r="R17" i="160"/>
  <c r="R18" i="160"/>
  <c r="R19" i="160"/>
  <c r="R20" i="160"/>
  <c r="R21" i="160"/>
  <c r="R22" i="160"/>
  <c r="R23" i="160"/>
  <c r="R24" i="160"/>
  <c r="R25" i="160"/>
  <c r="R26" i="160"/>
  <c r="R28" i="160"/>
  <c r="R29" i="160"/>
  <c r="R30" i="160"/>
  <c r="R31" i="160"/>
  <c r="R32" i="160"/>
  <c r="R34" i="160"/>
  <c r="R36" i="160"/>
  <c r="R37" i="160"/>
  <c r="R38" i="160"/>
  <c r="R39" i="160"/>
  <c r="R40" i="160"/>
  <c r="R41" i="160"/>
  <c r="R42" i="160"/>
  <c r="R43" i="160"/>
  <c r="R44" i="160"/>
  <c r="R45" i="160"/>
  <c r="R47" i="160"/>
  <c r="R49" i="160"/>
  <c r="R51" i="160"/>
  <c r="R52" i="160"/>
  <c r="R54" i="160"/>
  <c r="R56" i="160"/>
  <c r="R57" i="160"/>
  <c r="R59" i="160"/>
  <c r="R60" i="160"/>
  <c r="R61" i="160"/>
  <c r="R63" i="160"/>
  <c r="R64" i="160"/>
  <c r="R65" i="160"/>
  <c r="R66" i="160"/>
  <c r="R68" i="160"/>
  <c r="R70" i="160"/>
  <c r="R71" i="160"/>
  <c r="R72" i="160"/>
  <c r="R74" i="160"/>
  <c r="R75" i="160"/>
  <c r="R76" i="160"/>
  <c r="R77" i="160"/>
  <c r="R78" i="160"/>
  <c r="R79" i="160"/>
  <c r="R80" i="160"/>
  <c r="R81" i="160"/>
  <c r="R82" i="160"/>
  <c r="R83" i="160"/>
  <c r="R85" i="160"/>
  <c r="R86" i="160"/>
  <c r="R87" i="160"/>
  <c r="R88" i="160"/>
  <c r="R89" i="160"/>
  <c r="R90" i="160"/>
  <c r="R91" i="160"/>
  <c r="R92" i="160"/>
  <c r="R93" i="160"/>
  <c r="R94" i="160"/>
  <c r="R95" i="160"/>
  <c r="R96" i="160"/>
  <c r="R98" i="160"/>
  <c r="R100" i="160"/>
  <c r="R101" i="160"/>
  <c r="R102" i="160"/>
  <c r="R103" i="160"/>
  <c r="R104" i="160"/>
  <c r="R106" i="160"/>
  <c r="R107" i="160"/>
  <c r="R108" i="160"/>
  <c r="R110" i="160"/>
  <c r="R111" i="160"/>
  <c r="R113" i="160"/>
  <c r="R115" i="160"/>
  <c r="R117" i="160"/>
  <c r="R119" i="160"/>
  <c r="R121" i="160"/>
  <c r="R122" i="160"/>
  <c r="R123" i="160"/>
  <c r="R124" i="160"/>
  <c r="R125" i="160"/>
  <c r="R126" i="160"/>
  <c r="R127" i="160"/>
  <c r="R128" i="160"/>
  <c r="R129" i="160"/>
  <c r="R130" i="160"/>
  <c r="R131" i="160"/>
  <c r="R132" i="160"/>
  <c r="R133" i="160"/>
  <c r="R134" i="160"/>
  <c r="R136" i="160"/>
  <c r="R137" i="160"/>
  <c r="R138" i="160"/>
  <c r="R139" i="160"/>
  <c r="R140" i="160"/>
  <c r="R142" i="160"/>
  <c r="R143" i="160"/>
  <c r="R145" i="160"/>
  <c r="R147" i="160"/>
  <c r="R148" i="160"/>
  <c r="R149" i="160"/>
  <c r="R150" i="160"/>
  <c r="R151" i="160"/>
  <c r="R152" i="160"/>
  <c r="R153" i="160"/>
  <c r="R154" i="160"/>
  <c r="R155" i="160"/>
  <c r="R156" i="160"/>
  <c r="R157" i="160"/>
  <c r="R158" i="160"/>
  <c r="R159" i="160"/>
  <c r="R160" i="160"/>
  <c r="R161" i="160"/>
  <c r="R162" i="160"/>
  <c r="R163" i="160"/>
  <c r="R164" i="160"/>
  <c r="R165" i="160"/>
  <c r="R166" i="160"/>
  <c r="R167" i="160"/>
  <c r="R168" i="160"/>
  <c r="R169" i="160"/>
  <c r="R170" i="160"/>
  <c r="R171" i="160"/>
  <c r="R172" i="160"/>
  <c r="R173" i="160"/>
  <c r="R174" i="160"/>
  <c r="R175" i="160"/>
  <c r="R176" i="160"/>
  <c r="R177" i="160"/>
  <c r="R178" i="160"/>
  <c r="R179" i="160"/>
  <c r="R180" i="160"/>
  <c r="R181" i="160"/>
  <c r="R182" i="160"/>
  <c r="R183" i="160"/>
  <c r="R184" i="160"/>
  <c r="R185" i="160"/>
  <c r="R186" i="160"/>
  <c r="R187" i="160"/>
  <c r="R188" i="160"/>
  <c r="R189" i="160"/>
  <c r="R190" i="160"/>
  <c r="R191" i="160"/>
  <c r="R192" i="160"/>
  <c r="R193" i="160"/>
  <c r="R194" i="160"/>
  <c r="R195" i="160"/>
  <c r="R196" i="160"/>
  <c r="R197" i="160"/>
  <c r="R198" i="160"/>
  <c r="R199" i="160"/>
  <c r="R201" i="160"/>
  <c r="R203" i="160"/>
  <c r="R204" i="160"/>
  <c r="R205" i="160"/>
  <c r="R206" i="160"/>
  <c r="R207" i="160"/>
  <c r="R208" i="160"/>
  <c r="R210" i="160"/>
  <c r="R211" i="160"/>
  <c r="R212" i="160"/>
  <c r="R213" i="160"/>
  <c r="R214" i="160"/>
  <c r="R215" i="160"/>
  <c r="R216" i="160"/>
  <c r="R217" i="160"/>
  <c r="R218" i="160"/>
  <c r="R219" i="160"/>
  <c r="R220" i="160"/>
  <c r="R221" i="160"/>
  <c r="I24" i="113"/>
  <c r="J24" i="113"/>
  <c r="K24" i="113"/>
  <c r="L24" i="113"/>
  <c r="M24" i="113"/>
  <c r="H24" i="113"/>
  <c r="O10" i="113"/>
  <c r="O11" i="113"/>
  <c r="N10" i="113"/>
  <c r="N11" i="113"/>
  <c r="N9" i="113"/>
  <c r="N24" i="113" s="1"/>
  <c r="O9" i="113" l="1"/>
  <c r="D10" i="98"/>
  <c r="D11" i="98"/>
  <c r="D12" i="98"/>
  <c r="D13" i="98"/>
  <c r="D14" i="98"/>
  <c r="D15" i="98"/>
  <c r="D16" i="98"/>
  <c r="D17" i="98"/>
  <c r="D18" i="98"/>
  <c r="D19" i="98"/>
  <c r="D20" i="98"/>
  <c r="D21" i="98"/>
  <c r="D22" i="98"/>
  <c r="D23" i="98"/>
  <c r="D24" i="98"/>
  <c r="D25" i="98"/>
  <c r="D26" i="98"/>
  <c r="D27" i="98"/>
  <c r="D28" i="98"/>
  <c r="D29" i="98"/>
  <c r="D30" i="98"/>
  <c r="D31" i="98"/>
  <c r="D32" i="98"/>
  <c r="D33" i="98"/>
  <c r="D34" i="98"/>
  <c r="D35" i="98"/>
  <c r="D36" i="98"/>
  <c r="D37" i="98"/>
  <c r="D38" i="98"/>
  <c r="D39" i="98"/>
  <c r="D40" i="98"/>
  <c r="D41" i="98"/>
  <c r="D42" i="98"/>
  <c r="D43" i="98"/>
  <c r="D44" i="98"/>
  <c r="D45" i="98"/>
  <c r="D46" i="98"/>
  <c r="D47" i="98"/>
  <c r="D48" i="98"/>
  <c r="D49" i="98"/>
  <c r="D50" i="98"/>
  <c r="D51" i="98"/>
  <c r="D52" i="98"/>
  <c r="D53" i="98"/>
  <c r="D54" i="98"/>
  <c r="D55" i="98"/>
  <c r="D56" i="98"/>
  <c r="D57" i="98"/>
  <c r="D58" i="98"/>
  <c r="D59" i="98"/>
  <c r="D60" i="98"/>
  <c r="D61" i="98"/>
  <c r="D62" i="98"/>
  <c r="D63" i="98"/>
  <c r="D9" i="98"/>
  <c r="L10" i="98"/>
  <c r="L11" i="98"/>
  <c r="L12" i="98"/>
  <c r="L13" i="98"/>
  <c r="L14" i="98"/>
  <c r="L15" i="98"/>
  <c r="L16" i="98"/>
  <c r="L17" i="98"/>
  <c r="L18" i="98"/>
  <c r="L19" i="98"/>
  <c r="L20" i="98"/>
  <c r="L21" i="98"/>
  <c r="L22" i="98"/>
  <c r="L23" i="98"/>
  <c r="L24" i="98"/>
  <c r="L25" i="98"/>
  <c r="L26" i="98"/>
  <c r="L27" i="98"/>
  <c r="L28" i="98"/>
  <c r="L29" i="98"/>
  <c r="L30" i="98"/>
  <c r="L31" i="98"/>
  <c r="L32" i="98"/>
  <c r="L33" i="98"/>
  <c r="L34" i="98"/>
  <c r="L35" i="98"/>
  <c r="L36" i="98"/>
  <c r="L37" i="98"/>
  <c r="L38" i="98"/>
  <c r="L39" i="98"/>
  <c r="L40" i="98"/>
  <c r="L41" i="98"/>
  <c r="L42" i="98"/>
  <c r="L43" i="98"/>
  <c r="L44" i="98"/>
  <c r="L45" i="98"/>
  <c r="L46" i="98"/>
  <c r="L47" i="98"/>
  <c r="L48" i="98"/>
  <c r="L49" i="98"/>
  <c r="L50" i="98"/>
  <c r="L51" i="98"/>
  <c r="L52" i="98"/>
  <c r="L53" i="98"/>
  <c r="L54" i="98"/>
  <c r="L55" i="98"/>
  <c r="L56" i="98"/>
  <c r="L57" i="98"/>
  <c r="L58" i="98"/>
  <c r="L59" i="98"/>
  <c r="L60" i="98"/>
  <c r="L61" i="98"/>
  <c r="L62" i="98"/>
  <c r="L63" i="98"/>
  <c r="L9" i="98"/>
  <c r="L47" i="162"/>
  <c r="K47" i="162"/>
  <c r="J47" i="162"/>
  <c r="I47" i="162"/>
  <c r="L46" i="162"/>
  <c r="K46" i="162"/>
  <c r="J46" i="162"/>
  <c r="I46" i="162"/>
  <c r="L45" i="162"/>
  <c r="K45" i="162"/>
  <c r="J45" i="162"/>
  <c r="I45" i="162"/>
  <c r="L44" i="162"/>
  <c r="K44" i="162"/>
  <c r="J44" i="162"/>
  <c r="I44" i="162"/>
  <c r="L43" i="162"/>
  <c r="K43" i="162"/>
  <c r="J43" i="162"/>
  <c r="I43" i="162"/>
  <c r="L42" i="162"/>
  <c r="K42" i="162"/>
  <c r="J42" i="162"/>
  <c r="I42" i="162"/>
  <c r="L41" i="162"/>
  <c r="K41" i="162"/>
  <c r="J41" i="162"/>
  <c r="I41" i="162"/>
  <c r="L40" i="162"/>
  <c r="K40" i="162"/>
  <c r="J40" i="162"/>
  <c r="I40" i="162"/>
  <c r="L39" i="162"/>
  <c r="K39" i="162"/>
  <c r="J39" i="162"/>
  <c r="I39" i="162"/>
  <c r="L38" i="162"/>
  <c r="K38" i="162"/>
  <c r="J38" i="162"/>
  <c r="I38" i="162"/>
  <c r="L37" i="162"/>
  <c r="K37" i="162"/>
  <c r="J37" i="162"/>
  <c r="I37" i="162"/>
  <c r="L36" i="162"/>
  <c r="K36" i="162"/>
  <c r="J36" i="162"/>
  <c r="I36" i="162"/>
  <c r="L35" i="162"/>
  <c r="K35" i="162"/>
  <c r="J35" i="162"/>
  <c r="I35" i="162"/>
  <c r="L34" i="162"/>
  <c r="K34" i="162"/>
  <c r="J34" i="162"/>
  <c r="I34" i="162"/>
  <c r="L33" i="162"/>
  <c r="K33" i="162"/>
  <c r="J33" i="162"/>
  <c r="I33" i="162"/>
  <c r="L32" i="162"/>
  <c r="K32" i="162"/>
  <c r="J32" i="162"/>
  <c r="I32" i="162"/>
  <c r="L31" i="162"/>
  <c r="K31" i="162"/>
  <c r="J31" i="162"/>
  <c r="I31" i="162"/>
  <c r="L30" i="162"/>
  <c r="K30" i="162"/>
  <c r="J30" i="162"/>
  <c r="I30" i="162"/>
  <c r="L29" i="162"/>
  <c r="K29" i="162"/>
  <c r="J29" i="162"/>
  <c r="I29" i="162"/>
  <c r="L28" i="162"/>
  <c r="K28" i="162"/>
  <c r="J28" i="162"/>
  <c r="I28" i="162"/>
  <c r="L27" i="162"/>
  <c r="K27" i="162"/>
  <c r="J27" i="162"/>
  <c r="I27" i="162"/>
  <c r="L26" i="162"/>
  <c r="K26" i="162"/>
  <c r="J26" i="162"/>
  <c r="I26" i="162"/>
  <c r="L25" i="162"/>
  <c r="K25" i="162"/>
  <c r="J25" i="162"/>
  <c r="I25" i="162"/>
  <c r="L24" i="162"/>
  <c r="K24" i="162"/>
  <c r="J24" i="162"/>
  <c r="I24" i="162"/>
  <c r="L23" i="162"/>
  <c r="K23" i="162"/>
  <c r="J23" i="162"/>
  <c r="I23" i="162"/>
  <c r="L22" i="162"/>
  <c r="K22" i="162"/>
  <c r="J22" i="162"/>
  <c r="I22" i="162"/>
  <c r="L21" i="162"/>
  <c r="K21" i="162"/>
  <c r="J21" i="162"/>
  <c r="I21" i="162"/>
  <c r="L20" i="162"/>
  <c r="K20" i="162"/>
  <c r="J20" i="162"/>
  <c r="I20" i="162"/>
  <c r="L19" i="162"/>
  <c r="K19" i="162"/>
  <c r="J19" i="162"/>
  <c r="I19" i="162"/>
  <c r="L18" i="162"/>
  <c r="K18" i="162"/>
  <c r="J18" i="162"/>
  <c r="I18" i="162"/>
  <c r="L17" i="162"/>
  <c r="K17" i="162"/>
  <c r="J17" i="162"/>
  <c r="I17" i="162"/>
  <c r="L16" i="162"/>
  <c r="K16" i="162"/>
  <c r="J16" i="162"/>
  <c r="I16" i="162"/>
  <c r="L15" i="162"/>
  <c r="K15" i="162"/>
  <c r="J15" i="162"/>
  <c r="I15" i="162"/>
  <c r="L13" i="162"/>
  <c r="K13" i="162"/>
  <c r="J13" i="162"/>
  <c r="I13" i="162"/>
  <c r="L47" i="161"/>
  <c r="K47" i="161"/>
  <c r="J47" i="161"/>
  <c r="I47" i="161"/>
  <c r="L46" i="161"/>
  <c r="K46" i="161"/>
  <c r="J46" i="161"/>
  <c r="I46" i="161"/>
  <c r="L45" i="161"/>
  <c r="K45" i="161"/>
  <c r="J45" i="161"/>
  <c r="I45" i="161"/>
  <c r="L44" i="161"/>
  <c r="K44" i="161"/>
  <c r="J44" i="161"/>
  <c r="I44" i="161"/>
  <c r="L43" i="161"/>
  <c r="K43" i="161"/>
  <c r="J43" i="161"/>
  <c r="I43" i="161"/>
  <c r="L42" i="161"/>
  <c r="K42" i="161"/>
  <c r="J42" i="161"/>
  <c r="I42" i="161"/>
  <c r="L41" i="161"/>
  <c r="K41" i="161"/>
  <c r="J41" i="161"/>
  <c r="I41" i="161"/>
  <c r="L40" i="161"/>
  <c r="K40" i="161"/>
  <c r="J40" i="161"/>
  <c r="I40" i="161"/>
  <c r="L39" i="161"/>
  <c r="K39" i="161"/>
  <c r="J39" i="161"/>
  <c r="I39" i="161"/>
  <c r="L38" i="161"/>
  <c r="K38" i="161"/>
  <c r="J38" i="161"/>
  <c r="I38" i="161"/>
  <c r="L37" i="161"/>
  <c r="K37" i="161"/>
  <c r="J37" i="161"/>
  <c r="I37" i="161"/>
  <c r="L36" i="161"/>
  <c r="K36" i="161"/>
  <c r="J36" i="161"/>
  <c r="I36" i="161"/>
  <c r="L35" i="161"/>
  <c r="K35" i="161"/>
  <c r="J35" i="161"/>
  <c r="I35" i="161"/>
  <c r="L34" i="161"/>
  <c r="K34" i="161"/>
  <c r="J34" i="161"/>
  <c r="I34" i="161"/>
  <c r="L33" i="161"/>
  <c r="K33" i="161"/>
  <c r="J33" i="161"/>
  <c r="I33" i="161"/>
  <c r="L32" i="161"/>
  <c r="K32" i="161"/>
  <c r="J32" i="161"/>
  <c r="I32" i="161"/>
  <c r="L31" i="161"/>
  <c r="K31" i="161"/>
  <c r="J31" i="161"/>
  <c r="I31" i="161"/>
  <c r="L30" i="161"/>
  <c r="K30" i="161"/>
  <c r="J30" i="161"/>
  <c r="I30" i="161"/>
  <c r="L29" i="161"/>
  <c r="K29" i="161"/>
  <c r="J29" i="161"/>
  <c r="I29" i="161"/>
  <c r="L28" i="161"/>
  <c r="K28" i="161"/>
  <c r="J28" i="161"/>
  <c r="I28" i="161"/>
  <c r="L27" i="161"/>
  <c r="K27" i="161"/>
  <c r="J27" i="161"/>
  <c r="I27" i="161"/>
  <c r="L26" i="161"/>
  <c r="K26" i="161"/>
  <c r="J26" i="161"/>
  <c r="I26" i="161"/>
  <c r="L25" i="161"/>
  <c r="K25" i="161"/>
  <c r="J25" i="161"/>
  <c r="I25" i="161"/>
  <c r="L24" i="161"/>
  <c r="K24" i="161"/>
  <c r="J24" i="161"/>
  <c r="I24" i="161"/>
  <c r="L23" i="161"/>
  <c r="K23" i="161"/>
  <c r="J23" i="161"/>
  <c r="I23" i="161"/>
  <c r="L22" i="161"/>
  <c r="K22" i="161"/>
  <c r="J22" i="161"/>
  <c r="I22" i="161"/>
  <c r="L21" i="161"/>
  <c r="K21" i="161"/>
  <c r="J21" i="161"/>
  <c r="I21" i="161"/>
  <c r="L20" i="161"/>
  <c r="K20" i="161"/>
  <c r="J20" i="161"/>
  <c r="I20" i="161"/>
  <c r="L19" i="161"/>
  <c r="K19" i="161"/>
  <c r="J19" i="161"/>
  <c r="I19" i="161"/>
  <c r="L18" i="161"/>
  <c r="K18" i="161"/>
  <c r="J18" i="161"/>
  <c r="I18" i="161"/>
  <c r="L17" i="161"/>
  <c r="K17" i="161"/>
  <c r="J17" i="161"/>
  <c r="I17" i="161"/>
  <c r="L16" i="161"/>
  <c r="K16" i="161"/>
  <c r="J16" i="161"/>
  <c r="I16" i="161"/>
  <c r="L15" i="161"/>
  <c r="K15" i="161"/>
  <c r="J15" i="161"/>
  <c r="I15" i="161"/>
  <c r="L13" i="161"/>
  <c r="K13" i="161"/>
  <c r="J13" i="161"/>
  <c r="I13" i="161"/>
  <c r="J41" i="5"/>
  <c r="K41" i="5"/>
  <c r="J44" i="5"/>
  <c r="K44" i="5"/>
  <c r="J47" i="5"/>
  <c r="K47" i="5"/>
  <c r="J50" i="5"/>
  <c r="K50" i="5"/>
  <c r="J53" i="5"/>
  <c r="K53" i="5"/>
  <c r="J56" i="5"/>
  <c r="K56" i="5"/>
  <c r="J59" i="5"/>
  <c r="K59" i="5"/>
  <c r="J62" i="5"/>
  <c r="K62" i="5"/>
  <c r="J38" i="5"/>
  <c r="K38" i="5" s="1"/>
  <c r="G38" i="5"/>
  <c r="K10" i="5"/>
  <c r="K13" i="5"/>
  <c r="K16" i="5"/>
  <c r="K19" i="5"/>
  <c r="K22" i="5"/>
  <c r="K25" i="5"/>
  <c r="K28" i="5"/>
  <c r="K31" i="5"/>
  <c r="K34" i="5"/>
  <c r="J13" i="5"/>
  <c r="J16" i="5"/>
  <c r="J19" i="5"/>
  <c r="J22" i="5"/>
  <c r="J25" i="5"/>
  <c r="J28" i="5"/>
  <c r="J31" i="5"/>
  <c r="J34" i="5"/>
  <c r="J10" i="5"/>
  <c r="G10" i="5"/>
  <c r="Q222" i="160" l="1"/>
  <c r="P222" i="160"/>
  <c r="O222" i="160"/>
  <c r="N222" i="160"/>
  <c r="J222" i="160"/>
  <c r="K222" i="160"/>
  <c r="L222" i="160" l="1"/>
  <c r="M222" i="160"/>
  <c r="L13" i="158" l="1"/>
  <c r="K13" i="158"/>
  <c r="J13" i="158"/>
  <c r="I13" i="158"/>
  <c r="L13" i="150"/>
  <c r="K13" i="150"/>
  <c r="J13" i="150"/>
  <c r="I13" i="150"/>
  <c r="L54" i="5" l="1"/>
  <c r="L51" i="5"/>
  <c r="L45" i="5"/>
  <c r="L42" i="5"/>
  <c r="L39" i="5"/>
  <c r="L29" i="5"/>
  <c r="L20" i="5"/>
  <c r="L17" i="5"/>
  <c r="L14" i="5"/>
  <c r="L11" i="5"/>
  <c r="I42" i="26" l="1"/>
  <c r="H64" i="98" l="1"/>
  <c r="E64" i="98"/>
  <c r="F64" i="98"/>
  <c r="G64" i="98"/>
  <c r="I64" i="98"/>
  <c r="J64" i="98"/>
  <c r="K64" i="98"/>
  <c r="L64" i="98"/>
  <c r="L47" i="158" l="1"/>
  <c r="K47" i="158"/>
  <c r="J47" i="158"/>
  <c r="I47" i="158"/>
  <c r="L46" i="158"/>
  <c r="K46" i="158"/>
  <c r="J46" i="158"/>
  <c r="I46" i="158"/>
  <c r="L45" i="158"/>
  <c r="K45" i="158"/>
  <c r="J45" i="158"/>
  <c r="I45" i="158"/>
  <c r="L44" i="158"/>
  <c r="K44" i="158"/>
  <c r="J44" i="158"/>
  <c r="I44" i="158"/>
  <c r="L43" i="158"/>
  <c r="K43" i="158"/>
  <c r="J43" i="158"/>
  <c r="I43" i="158"/>
  <c r="L42" i="158"/>
  <c r="K42" i="158"/>
  <c r="J42" i="158"/>
  <c r="I42" i="158"/>
  <c r="L41" i="158"/>
  <c r="K41" i="158"/>
  <c r="J41" i="158"/>
  <c r="I41" i="158"/>
  <c r="L40" i="158"/>
  <c r="K40" i="158"/>
  <c r="J40" i="158"/>
  <c r="I40" i="158"/>
  <c r="L39" i="158"/>
  <c r="K39" i="158"/>
  <c r="J39" i="158"/>
  <c r="I39" i="158"/>
  <c r="L38" i="158"/>
  <c r="K38" i="158"/>
  <c r="J38" i="158"/>
  <c r="I38" i="158"/>
  <c r="L37" i="158"/>
  <c r="K37" i="158"/>
  <c r="J37" i="158"/>
  <c r="I37" i="158"/>
  <c r="L36" i="158"/>
  <c r="K36" i="158"/>
  <c r="J36" i="158"/>
  <c r="I36" i="158"/>
  <c r="L35" i="158"/>
  <c r="K35" i="158"/>
  <c r="J35" i="158"/>
  <c r="I35" i="158"/>
  <c r="L34" i="158"/>
  <c r="K34" i="158"/>
  <c r="J34" i="158"/>
  <c r="I34" i="158"/>
  <c r="L33" i="158"/>
  <c r="K33" i="158"/>
  <c r="J33" i="158"/>
  <c r="I33" i="158"/>
  <c r="L32" i="158"/>
  <c r="K32" i="158"/>
  <c r="J32" i="158"/>
  <c r="I32" i="158"/>
  <c r="L31" i="158"/>
  <c r="K31" i="158"/>
  <c r="J31" i="158"/>
  <c r="I31" i="158"/>
  <c r="L30" i="158"/>
  <c r="K30" i="158"/>
  <c r="J30" i="158"/>
  <c r="I30" i="158"/>
  <c r="L29" i="158"/>
  <c r="K29" i="158"/>
  <c r="J29" i="158"/>
  <c r="I29" i="158"/>
  <c r="L28" i="158"/>
  <c r="K28" i="158"/>
  <c r="J28" i="158"/>
  <c r="I28" i="158"/>
  <c r="L27" i="158"/>
  <c r="K27" i="158"/>
  <c r="J27" i="158"/>
  <c r="I27" i="158"/>
  <c r="L26" i="158"/>
  <c r="K26" i="158"/>
  <c r="J26" i="158"/>
  <c r="I26" i="158"/>
  <c r="L25" i="158"/>
  <c r="K25" i="158"/>
  <c r="J25" i="158"/>
  <c r="I25" i="158"/>
  <c r="L24" i="158"/>
  <c r="K24" i="158"/>
  <c r="J24" i="158"/>
  <c r="I24" i="158"/>
  <c r="L23" i="158"/>
  <c r="K23" i="158"/>
  <c r="J23" i="158"/>
  <c r="I23" i="158"/>
  <c r="L22" i="158"/>
  <c r="K22" i="158"/>
  <c r="J22" i="158"/>
  <c r="I22" i="158"/>
  <c r="L21" i="158"/>
  <c r="K21" i="158"/>
  <c r="J21" i="158"/>
  <c r="I21" i="158"/>
  <c r="L20" i="158"/>
  <c r="K20" i="158"/>
  <c r="J20" i="158"/>
  <c r="I20" i="158"/>
  <c r="L19" i="158"/>
  <c r="K19" i="158"/>
  <c r="J19" i="158"/>
  <c r="I19" i="158"/>
  <c r="L18" i="158"/>
  <c r="K18" i="158"/>
  <c r="J18" i="158"/>
  <c r="I18" i="158"/>
  <c r="L17" i="158"/>
  <c r="K17" i="158"/>
  <c r="J17" i="158"/>
  <c r="I17" i="158"/>
  <c r="L16" i="158"/>
  <c r="K16" i="158"/>
  <c r="J16" i="158"/>
  <c r="I16" i="158"/>
  <c r="L15" i="158"/>
  <c r="K15" i="158"/>
  <c r="J15" i="158"/>
  <c r="I15" i="158"/>
  <c r="L47" i="157" l="1"/>
  <c r="K47" i="157"/>
  <c r="J47" i="157"/>
  <c r="I47" i="157"/>
  <c r="L46" i="157"/>
  <c r="K46" i="157"/>
  <c r="J46" i="157"/>
  <c r="I46" i="157"/>
  <c r="L45" i="157"/>
  <c r="K45" i="157"/>
  <c r="J45" i="157"/>
  <c r="I45" i="157"/>
  <c r="L44" i="157"/>
  <c r="K44" i="157"/>
  <c r="J44" i="157"/>
  <c r="I44" i="157"/>
  <c r="L43" i="157"/>
  <c r="K43" i="157"/>
  <c r="J43" i="157"/>
  <c r="I43" i="157"/>
  <c r="L42" i="157"/>
  <c r="K42" i="157"/>
  <c r="J42" i="157"/>
  <c r="I42" i="157"/>
  <c r="L41" i="157"/>
  <c r="K41" i="157"/>
  <c r="J41" i="157"/>
  <c r="I41" i="157"/>
  <c r="L40" i="157"/>
  <c r="K40" i="157"/>
  <c r="J40" i="157"/>
  <c r="I40" i="157"/>
  <c r="L39" i="157"/>
  <c r="K39" i="157"/>
  <c r="J39" i="157"/>
  <c r="I39" i="157"/>
  <c r="L38" i="157"/>
  <c r="K38" i="157"/>
  <c r="J38" i="157"/>
  <c r="I38" i="157"/>
  <c r="L37" i="157"/>
  <c r="K37" i="157"/>
  <c r="J37" i="157"/>
  <c r="I37" i="157"/>
  <c r="L36" i="157"/>
  <c r="K36" i="157"/>
  <c r="J36" i="157"/>
  <c r="I36" i="157"/>
  <c r="L35" i="157"/>
  <c r="K35" i="157"/>
  <c r="J35" i="157"/>
  <c r="I35" i="157"/>
  <c r="L34" i="157"/>
  <c r="K34" i="157"/>
  <c r="J34" i="157"/>
  <c r="I34" i="157"/>
  <c r="L33" i="157"/>
  <c r="K33" i="157"/>
  <c r="J33" i="157"/>
  <c r="I33" i="157"/>
  <c r="L32" i="157"/>
  <c r="K32" i="157"/>
  <c r="J32" i="157"/>
  <c r="I32" i="157"/>
  <c r="L31" i="157"/>
  <c r="K31" i="157"/>
  <c r="J31" i="157"/>
  <c r="I31" i="157"/>
  <c r="L30" i="157"/>
  <c r="K30" i="157"/>
  <c r="J30" i="157"/>
  <c r="I30" i="157"/>
  <c r="L29" i="157"/>
  <c r="K29" i="157"/>
  <c r="J29" i="157"/>
  <c r="I29" i="157"/>
  <c r="L28" i="157"/>
  <c r="K28" i="157"/>
  <c r="J28" i="157"/>
  <c r="I28" i="157"/>
  <c r="L27" i="157"/>
  <c r="K27" i="157"/>
  <c r="J27" i="157"/>
  <c r="I27" i="157"/>
  <c r="L26" i="157"/>
  <c r="K26" i="157"/>
  <c r="J26" i="157"/>
  <c r="I26" i="157"/>
  <c r="L25" i="157"/>
  <c r="K25" i="157"/>
  <c r="J25" i="157"/>
  <c r="I25" i="157"/>
  <c r="L24" i="157"/>
  <c r="K24" i="157"/>
  <c r="J24" i="157"/>
  <c r="I24" i="157"/>
  <c r="L23" i="157"/>
  <c r="K23" i="157"/>
  <c r="J23" i="157"/>
  <c r="I23" i="157"/>
  <c r="L22" i="157"/>
  <c r="K22" i="157"/>
  <c r="J22" i="157"/>
  <c r="I22" i="157"/>
  <c r="L21" i="157"/>
  <c r="K21" i="157"/>
  <c r="J21" i="157"/>
  <c r="I21" i="157"/>
  <c r="L20" i="157"/>
  <c r="K20" i="157"/>
  <c r="J20" i="157"/>
  <c r="I20" i="157"/>
  <c r="L19" i="157"/>
  <c r="K19" i="157"/>
  <c r="J19" i="157"/>
  <c r="I19" i="157"/>
  <c r="L18" i="157"/>
  <c r="K18" i="157"/>
  <c r="J18" i="157"/>
  <c r="I18" i="157"/>
  <c r="L17" i="157"/>
  <c r="K17" i="157"/>
  <c r="J17" i="157"/>
  <c r="I17" i="157"/>
  <c r="L16" i="157"/>
  <c r="K16" i="157"/>
  <c r="J16" i="157"/>
  <c r="I16" i="157"/>
  <c r="L15" i="157"/>
  <c r="K15" i="157"/>
  <c r="J15" i="157"/>
  <c r="I15" i="157"/>
  <c r="L13" i="157"/>
  <c r="K13" i="157"/>
  <c r="J13" i="157"/>
  <c r="I13" i="157"/>
  <c r="L47" i="156" l="1"/>
  <c r="K47" i="156"/>
  <c r="J47" i="156"/>
  <c r="I47" i="156"/>
  <c r="L46" i="156"/>
  <c r="K46" i="156"/>
  <c r="J46" i="156"/>
  <c r="I46" i="156"/>
  <c r="L45" i="156"/>
  <c r="K45" i="156"/>
  <c r="J45" i="156"/>
  <c r="I45" i="156"/>
  <c r="L44" i="156"/>
  <c r="K44" i="156"/>
  <c r="J44" i="156"/>
  <c r="I44" i="156"/>
  <c r="L43" i="156"/>
  <c r="K43" i="156"/>
  <c r="J43" i="156"/>
  <c r="I43" i="156"/>
  <c r="L42" i="156"/>
  <c r="K42" i="156"/>
  <c r="J42" i="156"/>
  <c r="I42" i="156"/>
  <c r="L41" i="156"/>
  <c r="K41" i="156"/>
  <c r="J41" i="156"/>
  <c r="I41" i="156"/>
  <c r="L40" i="156"/>
  <c r="K40" i="156"/>
  <c r="J40" i="156"/>
  <c r="I40" i="156"/>
  <c r="L39" i="156"/>
  <c r="K39" i="156"/>
  <c r="J39" i="156"/>
  <c r="I39" i="156"/>
  <c r="L38" i="156"/>
  <c r="K38" i="156"/>
  <c r="J38" i="156"/>
  <c r="I38" i="156"/>
  <c r="L37" i="156"/>
  <c r="K37" i="156"/>
  <c r="J37" i="156"/>
  <c r="I37" i="156"/>
  <c r="L36" i="156"/>
  <c r="K36" i="156"/>
  <c r="J36" i="156"/>
  <c r="I36" i="156"/>
  <c r="L35" i="156"/>
  <c r="K35" i="156"/>
  <c r="J35" i="156"/>
  <c r="I35" i="156"/>
  <c r="L34" i="156"/>
  <c r="K34" i="156"/>
  <c r="J34" i="156"/>
  <c r="I34" i="156"/>
  <c r="L33" i="156"/>
  <c r="K33" i="156"/>
  <c r="J33" i="156"/>
  <c r="I33" i="156"/>
  <c r="L32" i="156"/>
  <c r="K32" i="156"/>
  <c r="J32" i="156"/>
  <c r="I32" i="156"/>
  <c r="L31" i="156"/>
  <c r="K31" i="156"/>
  <c r="J31" i="156"/>
  <c r="I31" i="156"/>
  <c r="L30" i="156"/>
  <c r="K30" i="156"/>
  <c r="J30" i="156"/>
  <c r="I30" i="156"/>
  <c r="L29" i="156"/>
  <c r="K29" i="156"/>
  <c r="J29" i="156"/>
  <c r="I29" i="156"/>
  <c r="L28" i="156"/>
  <c r="K28" i="156"/>
  <c r="J28" i="156"/>
  <c r="I28" i="156"/>
  <c r="L27" i="156"/>
  <c r="K27" i="156"/>
  <c r="J27" i="156"/>
  <c r="I27" i="156"/>
  <c r="L26" i="156"/>
  <c r="K26" i="156"/>
  <c r="J26" i="156"/>
  <c r="I26" i="156"/>
  <c r="L25" i="156"/>
  <c r="K25" i="156"/>
  <c r="J25" i="156"/>
  <c r="I25" i="156"/>
  <c r="L24" i="156"/>
  <c r="K24" i="156"/>
  <c r="J24" i="156"/>
  <c r="I24" i="156"/>
  <c r="L23" i="156"/>
  <c r="K23" i="156"/>
  <c r="J23" i="156"/>
  <c r="I23" i="156"/>
  <c r="L22" i="156"/>
  <c r="K22" i="156"/>
  <c r="J22" i="156"/>
  <c r="I22" i="156"/>
  <c r="L21" i="156"/>
  <c r="K21" i="156"/>
  <c r="J21" i="156"/>
  <c r="I21" i="156"/>
  <c r="L20" i="156"/>
  <c r="K20" i="156"/>
  <c r="J20" i="156"/>
  <c r="I20" i="156"/>
  <c r="L19" i="156"/>
  <c r="K19" i="156"/>
  <c r="J19" i="156"/>
  <c r="I19" i="156"/>
  <c r="L18" i="156"/>
  <c r="K18" i="156"/>
  <c r="J18" i="156"/>
  <c r="I18" i="156"/>
  <c r="L17" i="156"/>
  <c r="K17" i="156"/>
  <c r="J17" i="156"/>
  <c r="I17" i="156"/>
  <c r="L16" i="156"/>
  <c r="K16" i="156"/>
  <c r="J16" i="156"/>
  <c r="I16" i="156"/>
  <c r="L15" i="156"/>
  <c r="K15" i="156"/>
  <c r="J15" i="156"/>
  <c r="I15" i="156"/>
  <c r="L13" i="156"/>
  <c r="K13" i="156"/>
  <c r="J13" i="156"/>
  <c r="I13" i="156"/>
  <c r="L47" i="155"/>
  <c r="K47" i="155"/>
  <c r="J47" i="155"/>
  <c r="I47" i="155"/>
  <c r="L46" i="155"/>
  <c r="K46" i="155"/>
  <c r="J46" i="155"/>
  <c r="I46" i="155"/>
  <c r="L45" i="155"/>
  <c r="K45" i="155"/>
  <c r="J45" i="155"/>
  <c r="I45" i="155"/>
  <c r="L44" i="155"/>
  <c r="K44" i="155"/>
  <c r="J44" i="155"/>
  <c r="I44" i="155"/>
  <c r="L43" i="155"/>
  <c r="K43" i="155"/>
  <c r="J43" i="155"/>
  <c r="I43" i="155"/>
  <c r="L42" i="155"/>
  <c r="K42" i="155"/>
  <c r="J42" i="155"/>
  <c r="I42" i="155"/>
  <c r="L41" i="155"/>
  <c r="K41" i="155"/>
  <c r="J41" i="155"/>
  <c r="I41" i="155"/>
  <c r="L40" i="155"/>
  <c r="K40" i="155"/>
  <c r="J40" i="155"/>
  <c r="I40" i="155"/>
  <c r="L39" i="155"/>
  <c r="K39" i="155"/>
  <c r="J39" i="155"/>
  <c r="I39" i="155"/>
  <c r="L38" i="155"/>
  <c r="K38" i="155"/>
  <c r="J38" i="155"/>
  <c r="I38" i="155"/>
  <c r="L37" i="155"/>
  <c r="K37" i="155"/>
  <c r="J37" i="155"/>
  <c r="I37" i="155"/>
  <c r="L36" i="155"/>
  <c r="K36" i="155"/>
  <c r="J36" i="155"/>
  <c r="I36" i="155"/>
  <c r="L35" i="155"/>
  <c r="K35" i="155"/>
  <c r="J35" i="155"/>
  <c r="I35" i="155"/>
  <c r="L34" i="155"/>
  <c r="K34" i="155"/>
  <c r="J34" i="155"/>
  <c r="I34" i="155"/>
  <c r="L33" i="155"/>
  <c r="K33" i="155"/>
  <c r="J33" i="155"/>
  <c r="I33" i="155"/>
  <c r="L32" i="155"/>
  <c r="K32" i="155"/>
  <c r="J32" i="155"/>
  <c r="I32" i="155"/>
  <c r="L31" i="155"/>
  <c r="K31" i="155"/>
  <c r="J31" i="155"/>
  <c r="I31" i="155"/>
  <c r="L30" i="155"/>
  <c r="K30" i="155"/>
  <c r="J30" i="155"/>
  <c r="I30" i="155"/>
  <c r="L29" i="155"/>
  <c r="K29" i="155"/>
  <c r="J29" i="155"/>
  <c r="I29" i="155"/>
  <c r="L28" i="155"/>
  <c r="K28" i="155"/>
  <c r="J28" i="155"/>
  <c r="I28" i="155"/>
  <c r="L27" i="155"/>
  <c r="K27" i="155"/>
  <c r="J27" i="155"/>
  <c r="I27" i="155"/>
  <c r="L26" i="155"/>
  <c r="K26" i="155"/>
  <c r="J26" i="155"/>
  <c r="I26" i="155"/>
  <c r="L25" i="155"/>
  <c r="K25" i="155"/>
  <c r="J25" i="155"/>
  <c r="I25" i="155"/>
  <c r="L24" i="155"/>
  <c r="K24" i="155"/>
  <c r="J24" i="155"/>
  <c r="I24" i="155"/>
  <c r="L23" i="155"/>
  <c r="K23" i="155"/>
  <c r="J23" i="155"/>
  <c r="I23" i="155"/>
  <c r="L22" i="155"/>
  <c r="K22" i="155"/>
  <c r="J22" i="155"/>
  <c r="I22" i="155"/>
  <c r="L21" i="155"/>
  <c r="K21" i="155"/>
  <c r="J21" i="155"/>
  <c r="I21" i="155"/>
  <c r="L20" i="155"/>
  <c r="K20" i="155"/>
  <c r="J20" i="155"/>
  <c r="I20" i="155"/>
  <c r="L19" i="155"/>
  <c r="K19" i="155"/>
  <c r="J19" i="155"/>
  <c r="I19" i="155"/>
  <c r="L18" i="155"/>
  <c r="K18" i="155"/>
  <c r="J18" i="155"/>
  <c r="I18" i="155"/>
  <c r="L17" i="155"/>
  <c r="K17" i="155"/>
  <c r="J17" i="155"/>
  <c r="I17" i="155"/>
  <c r="L16" i="155"/>
  <c r="K16" i="155"/>
  <c r="J16" i="155"/>
  <c r="I16" i="155"/>
  <c r="L15" i="155"/>
  <c r="K15" i="155"/>
  <c r="J15" i="155"/>
  <c r="I15" i="155"/>
  <c r="L13" i="155"/>
  <c r="K13" i="155"/>
  <c r="J13" i="155"/>
  <c r="I13" i="155"/>
  <c r="L47" i="154"/>
  <c r="K47" i="154"/>
  <c r="J47" i="154"/>
  <c r="I47" i="154"/>
  <c r="L46" i="154"/>
  <c r="K46" i="154"/>
  <c r="J46" i="154"/>
  <c r="I46" i="154"/>
  <c r="L45" i="154"/>
  <c r="K45" i="154"/>
  <c r="J45" i="154"/>
  <c r="I45" i="154"/>
  <c r="L44" i="154"/>
  <c r="K44" i="154"/>
  <c r="J44" i="154"/>
  <c r="I44" i="154"/>
  <c r="L43" i="154"/>
  <c r="K43" i="154"/>
  <c r="J43" i="154"/>
  <c r="I43" i="154"/>
  <c r="L42" i="154"/>
  <c r="K42" i="154"/>
  <c r="J42" i="154"/>
  <c r="I42" i="154"/>
  <c r="L41" i="154"/>
  <c r="K41" i="154"/>
  <c r="J41" i="154"/>
  <c r="I41" i="154"/>
  <c r="L40" i="154"/>
  <c r="K40" i="154"/>
  <c r="J40" i="154"/>
  <c r="I40" i="154"/>
  <c r="L39" i="154"/>
  <c r="K39" i="154"/>
  <c r="J39" i="154"/>
  <c r="I39" i="154"/>
  <c r="L38" i="154"/>
  <c r="K38" i="154"/>
  <c r="J38" i="154"/>
  <c r="I38" i="154"/>
  <c r="L37" i="154"/>
  <c r="K37" i="154"/>
  <c r="J37" i="154"/>
  <c r="I37" i="154"/>
  <c r="L36" i="154"/>
  <c r="K36" i="154"/>
  <c r="J36" i="154"/>
  <c r="I36" i="154"/>
  <c r="L35" i="154"/>
  <c r="K35" i="154"/>
  <c r="J35" i="154"/>
  <c r="I35" i="154"/>
  <c r="L34" i="154"/>
  <c r="K34" i="154"/>
  <c r="J34" i="154"/>
  <c r="I34" i="154"/>
  <c r="L33" i="154"/>
  <c r="K33" i="154"/>
  <c r="J33" i="154"/>
  <c r="I33" i="154"/>
  <c r="L32" i="154"/>
  <c r="K32" i="154"/>
  <c r="J32" i="154"/>
  <c r="I32" i="154"/>
  <c r="L31" i="154"/>
  <c r="K31" i="154"/>
  <c r="J31" i="154"/>
  <c r="I31" i="154"/>
  <c r="L30" i="154"/>
  <c r="K30" i="154"/>
  <c r="J30" i="154"/>
  <c r="I30" i="154"/>
  <c r="L29" i="154"/>
  <c r="K29" i="154"/>
  <c r="J29" i="154"/>
  <c r="I29" i="154"/>
  <c r="L28" i="154"/>
  <c r="K28" i="154"/>
  <c r="J28" i="154"/>
  <c r="I28" i="154"/>
  <c r="L27" i="154"/>
  <c r="K27" i="154"/>
  <c r="J27" i="154"/>
  <c r="I27" i="154"/>
  <c r="L26" i="154"/>
  <c r="K26" i="154"/>
  <c r="J26" i="154"/>
  <c r="I26" i="154"/>
  <c r="L25" i="154"/>
  <c r="K25" i="154"/>
  <c r="J25" i="154"/>
  <c r="I25" i="154"/>
  <c r="L24" i="154"/>
  <c r="K24" i="154"/>
  <c r="J24" i="154"/>
  <c r="I24" i="154"/>
  <c r="L23" i="154"/>
  <c r="K23" i="154"/>
  <c r="J23" i="154"/>
  <c r="I23" i="154"/>
  <c r="L22" i="154"/>
  <c r="K22" i="154"/>
  <c r="J22" i="154"/>
  <c r="I22" i="154"/>
  <c r="L21" i="154"/>
  <c r="K21" i="154"/>
  <c r="J21" i="154"/>
  <c r="I21" i="154"/>
  <c r="L20" i="154"/>
  <c r="K20" i="154"/>
  <c r="J20" i="154"/>
  <c r="I20" i="154"/>
  <c r="L19" i="154"/>
  <c r="K19" i="154"/>
  <c r="J19" i="154"/>
  <c r="I19" i="154"/>
  <c r="L18" i="154"/>
  <c r="K18" i="154"/>
  <c r="J18" i="154"/>
  <c r="I18" i="154"/>
  <c r="L17" i="154"/>
  <c r="K17" i="154"/>
  <c r="J17" i="154"/>
  <c r="I17" i="154"/>
  <c r="L16" i="154"/>
  <c r="K16" i="154"/>
  <c r="J16" i="154"/>
  <c r="I16" i="154"/>
  <c r="L15" i="154"/>
  <c r="K15" i="154"/>
  <c r="J15" i="154"/>
  <c r="I15" i="154"/>
  <c r="L13" i="154"/>
  <c r="K13" i="154"/>
  <c r="J13" i="154"/>
  <c r="I13" i="154"/>
  <c r="L47" i="153"/>
  <c r="K47" i="153"/>
  <c r="J47" i="153"/>
  <c r="I47" i="153"/>
  <c r="L46" i="153"/>
  <c r="K46" i="153"/>
  <c r="J46" i="153"/>
  <c r="I46" i="153"/>
  <c r="L45" i="153"/>
  <c r="K45" i="153"/>
  <c r="J45" i="153"/>
  <c r="I45" i="153"/>
  <c r="L44" i="153"/>
  <c r="K44" i="153"/>
  <c r="J44" i="153"/>
  <c r="I44" i="153"/>
  <c r="L43" i="153"/>
  <c r="K43" i="153"/>
  <c r="J43" i="153"/>
  <c r="I43" i="153"/>
  <c r="L42" i="153"/>
  <c r="K42" i="153"/>
  <c r="J42" i="153"/>
  <c r="I42" i="153"/>
  <c r="L41" i="153"/>
  <c r="K41" i="153"/>
  <c r="J41" i="153"/>
  <c r="I41" i="153"/>
  <c r="L40" i="153"/>
  <c r="K40" i="153"/>
  <c r="J40" i="153"/>
  <c r="I40" i="153"/>
  <c r="L39" i="153"/>
  <c r="K39" i="153"/>
  <c r="J39" i="153"/>
  <c r="I39" i="153"/>
  <c r="L38" i="153"/>
  <c r="K38" i="153"/>
  <c r="J38" i="153"/>
  <c r="I38" i="153"/>
  <c r="L37" i="153"/>
  <c r="K37" i="153"/>
  <c r="J37" i="153"/>
  <c r="I37" i="153"/>
  <c r="L36" i="153"/>
  <c r="K36" i="153"/>
  <c r="J36" i="153"/>
  <c r="I36" i="153"/>
  <c r="L35" i="153"/>
  <c r="K35" i="153"/>
  <c r="J35" i="153"/>
  <c r="I35" i="153"/>
  <c r="L34" i="153"/>
  <c r="K34" i="153"/>
  <c r="J34" i="153"/>
  <c r="I34" i="153"/>
  <c r="L33" i="153"/>
  <c r="K33" i="153"/>
  <c r="J33" i="153"/>
  <c r="I33" i="153"/>
  <c r="L32" i="153"/>
  <c r="K32" i="153"/>
  <c r="J32" i="153"/>
  <c r="I32" i="153"/>
  <c r="L31" i="153"/>
  <c r="K31" i="153"/>
  <c r="J31" i="153"/>
  <c r="I31" i="153"/>
  <c r="L30" i="153"/>
  <c r="K30" i="153"/>
  <c r="J30" i="153"/>
  <c r="I30" i="153"/>
  <c r="L29" i="153"/>
  <c r="K29" i="153"/>
  <c r="J29" i="153"/>
  <c r="I29" i="153"/>
  <c r="L28" i="153"/>
  <c r="K28" i="153"/>
  <c r="J28" i="153"/>
  <c r="I28" i="153"/>
  <c r="L27" i="153"/>
  <c r="K27" i="153"/>
  <c r="J27" i="153"/>
  <c r="I27" i="153"/>
  <c r="L26" i="153"/>
  <c r="K26" i="153"/>
  <c r="J26" i="153"/>
  <c r="I26" i="153"/>
  <c r="L25" i="153"/>
  <c r="K25" i="153"/>
  <c r="J25" i="153"/>
  <c r="I25" i="153"/>
  <c r="L24" i="153"/>
  <c r="K24" i="153"/>
  <c r="J24" i="153"/>
  <c r="I24" i="153"/>
  <c r="L23" i="153"/>
  <c r="K23" i="153"/>
  <c r="J23" i="153"/>
  <c r="I23" i="153"/>
  <c r="L22" i="153"/>
  <c r="K22" i="153"/>
  <c r="J22" i="153"/>
  <c r="I22" i="153"/>
  <c r="L21" i="153"/>
  <c r="K21" i="153"/>
  <c r="J21" i="153"/>
  <c r="I21" i="153"/>
  <c r="L20" i="153"/>
  <c r="K20" i="153"/>
  <c r="J20" i="153"/>
  <c r="I20" i="153"/>
  <c r="L19" i="153"/>
  <c r="K19" i="153"/>
  <c r="J19" i="153"/>
  <c r="I19" i="153"/>
  <c r="L18" i="153"/>
  <c r="K18" i="153"/>
  <c r="J18" i="153"/>
  <c r="I18" i="153"/>
  <c r="L17" i="153"/>
  <c r="K17" i="153"/>
  <c r="J17" i="153"/>
  <c r="I17" i="153"/>
  <c r="L16" i="153"/>
  <c r="K16" i="153"/>
  <c r="J16" i="153"/>
  <c r="I16" i="153"/>
  <c r="L15" i="153"/>
  <c r="K15" i="153"/>
  <c r="J15" i="153"/>
  <c r="I15" i="153"/>
  <c r="L13" i="153"/>
  <c r="K13" i="153"/>
  <c r="J13" i="153"/>
  <c r="I13" i="153"/>
  <c r="L47" i="152"/>
  <c r="K47" i="152"/>
  <c r="J47" i="152"/>
  <c r="I47" i="152"/>
  <c r="L46" i="152"/>
  <c r="K46" i="152"/>
  <c r="J46" i="152"/>
  <c r="I46" i="152"/>
  <c r="L45" i="152"/>
  <c r="K45" i="152"/>
  <c r="J45" i="152"/>
  <c r="I45" i="152"/>
  <c r="L44" i="152"/>
  <c r="K44" i="152"/>
  <c r="J44" i="152"/>
  <c r="I44" i="152"/>
  <c r="L43" i="152"/>
  <c r="K43" i="152"/>
  <c r="J43" i="152"/>
  <c r="I43" i="152"/>
  <c r="L42" i="152"/>
  <c r="K42" i="152"/>
  <c r="J42" i="152"/>
  <c r="I42" i="152"/>
  <c r="L41" i="152"/>
  <c r="K41" i="152"/>
  <c r="J41" i="152"/>
  <c r="I41" i="152"/>
  <c r="L40" i="152"/>
  <c r="K40" i="152"/>
  <c r="J40" i="152"/>
  <c r="I40" i="152"/>
  <c r="L39" i="152"/>
  <c r="K39" i="152"/>
  <c r="J39" i="152"/>
  <c r="I39" i="152"/>
  <c r="L38" i="152"/>
  <c r="K38" i="152"/>
  <c r="J38" i="152"/>
  <c r="I38" i="152"/>
  <c r="L37" i="152"/>
  <c r="K37" i="152"/>
  <c r="J37" i="152"/>
  <c r="I37" i="152"/>
  <c r="L36" i="152"/>
  <c r="K36" i="152"/>
  <c r="J36" i="152"/>
  <c r="I36" i="152"/>
  <c r="L35" i="152"/>
  <c r="K35" i="152"/>
  <c r="J35" i="152"/>
  <c r="I35" i="152"/>
  <c r="L34" i="152"/>
  <c r="K34" i="152"/>
  <c r="J34" i="152"/>
  <c r="I34" i="152"/>
  <c r="L33" i="152"/>
  <c r="K33" i="152"/>
  <c r="J33" i="152"/>
  <c r="I33" i="152"/>
  <c r="L32" i="152"/>
  <c r="K32" i="152"/>
  <c r="J32" i="152"/>
  <c r="I32" i="152"/>
  <c r="L31" i="152"/>
  <c r="K31" i="152"/>
  <c r="J31" i="152"/>
  <c r="I31" i="152"/>
  <c r="L30" i="152"/>
  <c r="K30" i="152"/>
  <c r="J30" i="152"/>
  <c r="I30" i="152"/>
  <c r="L29" i="152"/>
  <c r="K29" i="152"/>
  <c r="J29" i="152"/>
  <c r="I29" i="152"/>
  <c r="L28" i="152"/>
  <c r="K28" i="152"/>
  <c r="J28" i="152"/>
  <c r="I28" i="152"/>
  <c r="L27" i="152"/>
  <c r="K27" i="152"/>
  <c r="J27" i="152"/>
  <c r="I27" i="152"/>
  <c r="L26" i="152"/>
  <c r="K26" i="152"/>
  <c r="J26" i="152"/>
  <c r="I26" i="152"/>
  <c r="L25" i="152"/>
  <c r="K25" i="152"/>
  <c r="J25" i="152"/>
  <c r="I25" i="152"/>
  <c r="L24" i="152"/>
  <c r="K24" i="152"/>
  <c r="J24" i="152"/>
  <c r="I24" i="152"/>
  <c r="L23" i="152"/>
  <c r="K23" i="152"/>
  <c r="J23" i="152"/>
  <c r="I23" i="152"/>
  <c r="L22" i="152"/>
  <c r="K22" i="152"/>
  <c r="J22" i="152"/>
  <c r="I22" i="152"/>
  <c r="L21" i="152"/>
  <c r="K21" i="152"/>
  <c r="J21" i="152"/>
  <c r="I21" i="152"/>
  <c r="L20" i="152"/>
  <c r="K20" i="152"/>
  <c r="J20" i="152"/>
  <c r="I20" i="152"/>
  <c r="L19" i="152"/>
  <c r="K19" i="152"/>
  <c r="J19" i="152"/>
  <c r="I19" i="152"/>
  <c r="L18" i="152"/>
  <c r="K18" i="152"/>
  <c r="J18" i="152"/>
  <c r="I18" i="152"/>
  <c r="L17" i="152"/>
  <c r="K17" i="152"/>
  <c r="J17" i="152"/>
  <c r="I17" i="152"/>
  <c r="L16" i="152"/>
  <c r="K16" i="152"/>
  <c r="J16" i="152"/>
  <c r="I16" i="152"/>
  <c r="L15" i="152"/>
  <c r="K15" i="152"/>
  <c r="J15" i="152"/>
  <c r="I15" i="152"/>
  <c r="L13" i="152"/>
  <c r="K13" i="152"/>
  <c r="J13" i="152"/>
  <c r="I13" i="152"/>
  <c r="L47" i="151"/>
  <c r="K47" i="151"/>
  <c r="J47" i="151"/>
  <c r="I47" i="151"/>
  <c r="L46" i="151"/>
  <c r="K46" i="151"/>
  <c r="J46" i="151"/>
  <c r="I46" i="151"/>
  <c r="L45" i="151"/>
  <c r="K45" i="151"/>
  <c r="J45" i="151"/>
  <c r="I45" i="151"/>
  <c r="L44" i="151"/>
  <c r="K44" i="151"/>
  <c r="J44" i="151"/>
  <c r="I44" i="151"/>
  <c r="L43" i="151"/>
  <c r="K43" i="151"/>
  <c r="J43" i="151"/>
  <c r="I43" i="151"/>
  <c r="L42" i="151"/>
  <c r="K42" i="151"/>
  <c r="J42" i="151"/>
  <c r="I42" i="151"/>
  <c r="L41" i="151"/>
  <c r="K41" i="151"/>
  <c r="J41" i="151"/>
  <c r="I41" i="151"/>
  <c r="L40" i="151"/>
  <c r="K40" i="151"/>
  <c r="J40" i="151"/>
  <c r="I40" i="151"/>
  <c r="L39" i="151"/>
  <c r="K39" i="151"/>
  <c r="J39" i="151"/>
  <c r="I39" i="151"/>
  <c r="L38" i="151"/>
  <c r="K38" i="151"/>
  <c r="J38" i="151"/>
  <c r="I38" i="151"/>
  <c r="L37" i="151"/>
  <c r="K37" i="151"/>
  <c r="J37" i="151"/>
  <c r="I37" i="151"/>
  <c r="L36" i="151"/>
  <c r="K36" i="151"/>
  <c r="J36" i="151"/>
  <c r="I36" i="151"/>
  <c r="L35" i="151"/>
  <c r="K35" i="151"/>
  <c r="J35" i="151"/>
  <c r="I35" i="151"/>
  <c r="L34" i="151"/>
  <c r="K34" i="151"/>
  <c r="J34" i="151"/>
  <c r="I34" i="151"/>
  <c r="L33" i="151"/>
  <c r="K33" i="151"/>
  <c r="J33" i="151"/>
  <c r="I33" i="151"/>
  <c r="L32" i="151"/>
  <c r="K32" i="151"/>
  <c r="J32" i="151"/>
  <c r="I32" i="151"/>
  <c r="L31" i="151"/>
  <c r="K31" i="151"/>
  <c r="J31" i="151"/>
  <c r="I31" i="151"/>
  <c r="L30" i="151"/>
  <c r="K30" i="151"/>
  <c r="J30" i="151"/>
  <c r="I30" i="151"/>
  <c r="L29" i="151"/>
  <c r="K29" i="151"/>
  <c r="J29" i="151"/>
  <c r="I29" i="151"/>
  <c r="L28" i="151"/>
  <c r="K28" i="151"/>
  <c r="J28" i="151"/>
  <c r="I28" i="151"/>
  <c r="L27" i="151"/>
  <c r="K27" i="151"/>
  <c r="J27" i="151"/>
  <c r="I27" i="151"/>
  <c r="L26" i="151"/>
  <c r="K26" i="151"/>
  <c r="J26" i="151"/>
  <c r="I26" i="151"/>
  <c r="L25" i="151"/>
  <c r="K25" i="151"/>
  <c r="J25" i="151"/>
  <c r="I25" i="151"/>
  <c r="L24" i="151"/>
  <c r="K24" i="151"/>
  <c r="J24" i="151"/>
  <c r="I24" i="151"/>
  <c r="L23" i="151"/>
  <c r="K23" i="151"/>
  <c r="J23" i="151"/>
  <c r="I23" i="151"/>
  <c r="L22" i="151"/>
  <c r="K22" i="151"/>
  <c r="J22" i="151"/>
  <c r="I22" i="151"/>
  <c r="L21" i="151"/>
  <c r="K21" i="151"/>
  <c r="J21" i="151"/>
  <c r="I21" i="151"/>
  <c r="L20" i="151"/>
  <c r="K20" i="151"/>
  <c r="J20" i="151"/>
  <c r="I20" i="151"/>
  <c r="L19" i="151"/>
  <c r="K19" i="151"/>
  <c r="J19" i="151"/>
  <c r="I19" i="151"/>
  <c r="L18" i="151"/>
  <c r="K18" i="151"/>
  <c r="J18" i="151"/>
  <c r="I18" i="151"/>
  <c r="L17" i="151"/>
  <c r="K17" i="151"/>
  <c r="J17" i="151"/>
  <c r="I17" i="151"/>
  <c r="L16" i="151"/>
  <c r="K16" i="151"/>
  <c r="J16" i="151"/>
  <c r="I16" i="151"/>
  <c r="L15" i="151"/>
  <c r="K15" i="151"/>
  <c r="J15" i="151"/>
  <c r="I15" i="151"/>
  <c r="L13" i="151"/>
  <c r="K13" i="151"/>
  <c r="J13" i="151"/>
  <c r="I13" i="151"/>
  <c r="L47" i="150" l="1"/>
  <c r="K47" i="150"/>
  <c r="J47" i="150"/>
  <c r="I47" i="150"/>
  <c r="L46" i="150"/>
  <c r="K46" i="150"/>
  <c r="J46" i="150"/>
  <c r="I46" i="150"/>
  <c r="L45" i="150"/>
  <c r="K45" i="150"/>
  <c r="J45" i="150"/>
  <c r="I45" i="150"/>
  <c r="L44" i="150"/>
  <c r="K44" i="150"/>
  <c r="J44" i="150"/>
  <c r="I44" i="150"/>
  <c r="L43" i="150"/>
  <c r="K43" i="150"/>
  <c r="J43" i="150"/>
  <c r="I43" i="150"/>
  <c r="L42" i="150"/>
  <c r="K42" i="150"/>
  <c r="J42" i="150"/>
  <c r="I42" i="150"/>
  <c r="L41" i="150"/>
  <c r="K41" i="150"/>
  <c r="J41" i="150"/>
  <c r="I41" i="150"/>
  <c r="L40" i="150"/>
  <c r="K40" i="150"/>
  <c r="J40" i="150"/>
  <c r="I40" i="150"/>
  <c r="L39" i="150"/>
  <c r="K39" i="150"/>
  <c r="J39" i="150"/>
  <c r="I39" i="150"/>
  <c r="L38" i="150"/>
  <c r="K38" i="150"/>
  <c r="J38" i="150"/>
  <c r="I38" i="150"/>
  <c r="L37" i="150"/>
  <c r="K37" i="150"/>
  <c r="J37" i="150"/>
  <c r="I37" i="150"/>
  <c r="L36" i="150"/>
  <c r="K36" i="150"/>
  <c r="J36" i="150"/>
  <c r="I36" i="150"/>
  <c r="L35" i="150"/>
  <c r="K35" i="150"/>
  <c r="J35" i="150"/>
  <c r="I35" i="150"/>
  <c r="L34" i="150"/>
  <c r="K34" i="150"/>
  <c r="J34" i="150"/>
  <c r="I34" i="150"/>
  <c r="L33" i="150"/>
  <c r="K33" i="150"/>
  <c r="J33" i="150"/>
  <c r="I33" i="150"/>
  <c r="L32" i="150"/>
  <c r="K32" i="150"/>
  <c r="J32" i="150"/>
  <c r="I32" i="150"/>
  <c r="L31" i="150"/>
  <c r="K31" i="150"/>
  <c r="J31" i="150"/>
  <c r="I31" i="150"/>
  <c r="L30" i="150"/>
  <c r="K30" i="150"/>
  <c r="J30" i="150"/>
  <c r="I30" i="150"/>
  <c r="L29" i="150"/>
  <c r="K29" i="150"/>
  <c r="J29" i="150"/>
  <c r="I29" i="150"/>
  <c r="L28" i="150"/>
  <c r="K28" i="150"/>
  <c r="J28" i="150"/>
  <c r="I28" i="150"/>
  <c r="L27" i="150"/>
  <c r="K27" i="150"/>
  <c r="J27" i="150"/>
  <c r="I27" i="150"/>
  <c r="L26" i="150"/>
  <c r="K26" i="150"/>
  <c r="J26" i="150"/>
  <c r="I26" i="150"/>
  <c r="L25" i="150"/>
  <c r="K25" i="150"/>
  <c r="J25" i="150"/>
  <c r="I25" i="150"/>
  <c r="L24" i="150"/>
  <c r="K24" i="150"/>
  <c r="J24" i="150"/>
  <c r="I24" i="150"/>
  <c r="L23" i="150"/>
  <c r="K23" i="150"/>
  <c r="J23" i="150"/>
  <c r="I23" i="150"/>
  <c r="L22" i="150"/>
  <c r="K22" i="150"/>
  <c r="J22" i="150"/>
  <c r="I22" i="150"/>
  <c r="L21" i="150"/>
  <c r="K21" i="150"/>
  <c r="J21" i="150"/>
  <c r="I21" i="150"/>
  <c r="L20" i="150"/>
  <c r="K20" i="150"/>
  <c r="J20" i="150"/>
  <c r="I20" i="150"/>
  <c r="L19" i="150"/>
  <c r="K19" i="150"/>
  <c r="J19" i="150"/>
  <c r="I19" i="150"/>
  <c r="L18" i="150"/>
  <c r="K18" i="150"/>
  <c r="J18" i="150"/>
  <c r="I18" i="150"/>
  <c r="L17" i="150"/>
  <c r="K17" i="150"/>
  <c r="J17" i="150"/>
  <c r="I17" i="150"/>
  <c r="L16" i="150"/>
  <c r="K16" i="150"/>
  <c r="J16" i="150"/>
  <c r="I16" i="150"/>
  <c r="L15" i="150"/>
  <c r="K15" i="150"/>
  <c r="J15" i="150"/>
  <c r="I15" i="150"/>
  <c r="L47" i="149" l="1"/>
  <c r="K47" i="149"/>
  <c r="J47" i="149"/>
  <c r="I47" i="149"/>
  <c r="L46" i="149"/>
  <c r="K46" i="149"/>
  <c r="J46" i="149"/>
  <c r="I46" i="149"/>
  <c r="L45" i="149"/>
  <c r="K45" i="149"/>
  <c r="J45" i="149"/>
  <c r="I45" i="149"/>
  <c r="L44" i="149"/>
  <c r="K44" i="149"/>
  <c r="J44" i="149"/>
  <c r="I44" i="149"/>
  <c r="L43" i="149"/>
  <c r="K43" i="149"/>
  <c r="J43" i="149"/>
  <c r="I43" i="149"/>
  <c r="L42" i="149"/>
  <c r="K42" i="149"/>
  <c r="J42" i="149"/>
  <c r="I42" i="149"/>
  <c r="L41" i="149"/>
  <c r="K41" i="149"/>
  <c r="J41" i="149"/>
  <c r="I41" i="149"/>
  <c r="L40" i="149"/>
  <c r="K40" i="149"/>
  <c r="J40" i="149"/>
  <c r="I40" i="149"/>
  <c r="L39" i="149"/>
  <c r="K39" i="149"/>
  <c r="J39" i="149"/>
  <c r="I39" i="149"/>
  <c r="L38" i="149"/>
  <c r="K38" i="149"/>
  <c r="J38" i="149"/>
  <c r="I38" i="149"/>
  <c r="L37" i="149"/>
  <c r="K37" i="149"/>
  <c r="J37" i="149"/>
  <c r="I37" i="149"/>
  <c r="L36" i="149"/>
  <c r="K36" i="149"/>
  <c r="J36" i="149"/>
  <c r="I36" i="149"/>
  <c r="L35" i="149"/>
  <c r="K35" i="149"/>
  <c r="J35" i="149"/>
  <c r="I35" i="149"/>
  <c r="L34" i="149"/>
  <c r="K34" i="149"/>
  <c r="J34" i="149"/>
  <c r="I34" i="149"/>
  <c r="L33" i="149"/>
  <c r="K33" i="149"/>
  <c r="J33" i="149"/>
  <c r="I33" i="149"/>
  <c r="L32" i="149"/>
  <c r="K32" i="149"/>
  <c r="J32" i="149"/>
  <c r="I32" i="149"/>
  <c r="L31" i="149"/>
  <c r="K31" i="149"/>
  <c r="J31" i="149"/>
  <c r="I31" i="149"/>
  <c r="L30" i="149"/>
  <c r="K30" i="149"/>
  <c r="J30" i="149"/>
  <c r="I30" i="149"/>
  <c r="L29" i="149"/>
  <c r="K29" i="149"/>
  <c r="J29" i="149"/>
  <c r="I29" i="149"/>
  <c r="L28" i="149"/>
  <c r="K28" i="149"/>
  <c r="J28" i="149"/>
  <c r="I28" i="149"/>
  <c r="L27" i="149"/>
  <c r="K27" i="149"/>
  <c r="J27" i="149"/>
  <c r="I27" i="149"/>
  <c r="L26" i="149"/>
  <c r="K26" i="149"/>
  <c r="J26" i="149"/>
  <c r="I26" i="149"/>
  <c r="L25" i="149"/>
  <c r="K25" i="149"/>
  <c r="J25" i="149"/>
  <c r="I25" i="149"/>
  <c r="L24" i="149"/>
  <c r="K24" i="149"/>
  <c r="J24" i="149"/>
  <c r="I24" i="149"/>
  <c r="L23" i="149"/>
  <c r="K23" i="149"/>
  <c r="J23" i="149"/>
  <c r="I23" i="149"/>
  <c r="L22" i="149"/>
  <c r="K22" i="149"/>
  <c r="J22" i="149"/>
  <c r="I22" i="149"/>
  <c r="L21" i="149"/>
  <c r="K21" i="149"/>
  <c r="J21" i="149"/>
  <c r="I21" i="149"/>
  <c r="L20" i="149"/>
  <c r="K20" i="149"/>
  <c r="J20" i="149"/>
  <c r="I20" i="149"/>
  <c r="L19" i="149"/>
  <c r="K19" i="149"/>
  <c r="J19" i="149"/>
  <c r="I19" i="149"/>
  <c r="L18" i="149"/>
  <c r="K18" i="149"/>
  <c r="J18" i="149"/>
  <c r="I18" i="149"/>
  <c r="L17" i="149"/>
  <c r="K17" i="149"/>
  <c r="J17" i="149"/>
  <c r="I17" i="149"/>
  <c r="L16" i="149"/>
  <c r="K16" i="149"/>
  <c r="J16" i="149"/>
  <c r="I16" i="149"/>
  <c r="L15" i="149"/>
  <c r="K15" i="149"/>
  <c r="J15" i="149"/>
  <c r="I15" i="149"/>
  <c r="L13" i="149"/>
  <c r="K13" i="149"/>
  <c r="J13" i="149"/>
  <c r="I13" i="149"/>
  <c r="L47" i="148" l="1"/>
  <c r="K47" i="148"/>
  <c r="J47" i="148"/>
  <c r="I47" i="148"/>
  <c r="L46" i="148"/>
  <c r="K46" i="148"/>
  <c r="J46" i="148"/>
  <c r="I46" i="148"/>
  <c r="L45" i="148"/>
  <c r="K45" i="148"/>
  <c r="J45" i="148"/>
  <c r="I45" i="148"/>
  <c r="L44" i="148"/>
  <c r="K44" i="148"/>
  <c r="J44" i="148"/>
  <c r="I44" i="148"/>
  <c r="L43" i="148"/>
  <c r="K43" i="148"/>
  <c r="J43" i="148"/>
  <c r="I43" i="148"/>
  <c r="L42" i="148"/>
  <c r="K42" i="148"/>
  <c r="J42" i="148"/>
  <c r="I42" i="148"/>
  <c r="L41" i="148"/>
  <c r="K41" i="148"/>
  <c r="J41" i="148"/>
  <c r="I41" i="148"/>
  <c r="L40" i="148"/>
  <c r="K40" i="148"/>
  <c r="J40" i="148"/>
  <c r="I40" i="148"/>
  <c r="L39" i="148"/>
  <c r="K39" i="148"/>
  <c r="J39" i="148"/>
  <c r="I39" i="148"/>
  <c r="L38" i="148"/>
  <c r="K38" i="148"/>
  <c r="J38" i="148"/>
  <c r="I38" i="148"/>
  <c r="L37" i="148"/>
  <c r="K37" i="148"/>
  <c r="J37" i="148"/>
  <c r="I37" i="148"/>
  <c r="L36" i="148"/>
  <c r="K36" i="148"/>
  <c r="J36" i="148"/>
  <c r="I36" i="148"/>
  <c r="L35" i="148"/>
  <c r="K35" i="148"/>
  <c r="J35" i="148"/>
  <c r="I35" i="148"/>
  <c r="L34" i="148"/>
  <c r="K34" i="148"/>
  <c r="J34" i="148"/>
  <c r="I34" i="148"/>
  <c r="L33" i="148"/>
  <c r="K33" i="148"/>
  <c r="J33" i="148"/>
  <c r="I33" i="148"/>
  <c r="L32" i="148"/>
  <c r="K32" i="148"/>
  <c r="J32" i="148"/>
  <c r="I32" i="148"/>
  <c r="L31" i="148"/>
  <c r="K31" i="148"/>
  <c r="J31" i="148"/>
  <c r="I31" i="148"/>
  <c r="L30" i="148"/>
  <c r="K30" i="148"/>
  <c r="J30" i="148"/>
  <c r="I30" i="148"/>
  <c r="L29" i="148"/>
  <c r="K29" i="148"/>
  <c r="J29" i="148"/>
  <c r="I29" i="148"/>
  <c r="L28" i="148"/>
  <c r="K28" i="148"/>
  <c r="J28" i="148"/>
  <c r="I28" i="148"/>
  <c r="L27" i="148"/>
  <c r="K27" i="148"/>
  <c r="J27" i="148"/>
  <c r="I27" i="148"/>
  <c r="L26" i="148"/>
  <c r="K26" i="148"/>
  <c r="J26" i="148"/>
  <c r="I26" i="148"/>
  <c r="L25" i="148"/>
  <c r="K25" i="148"/>
  <c r="J25" i="148"/>
  <c r="I25" i="148"/>
  <c r="L24" i="148"/>
  <c r="K24" i="148"/>
  <c r="J24" i="148"/>
  <c r="I24" i="148"/>
  <c r="L23" i="148"/>
  <c r="K23" i="148"/>
  <c r="J23" i="148"/>
  <c r="I23" i="148"/>
  <c r="L22" i="148"/>
  <c r="K22" i="148"/>
  <c r="J22" i="148"/>
  <c r="I22" i="148"/>
  <c r="L21" i="148"/>
  <c r="K21" i="148"/>
  <c r="J21" i="148"/>
  <c r="I21" i="148"/>
  <c r="L20" i="148"/>
  <c r="K20" i="148"/>
  <c r="J20" i="148"/>
  <c r="I20" i="148"/>
  <c r="L19" i="148"/>
  <c r="K19" i="148"/>
  <c r="J19" i="148"/>
  <c r="I19" i="148"/>
  <c r="L18" i="148"/>
  <c r="K18" i="148"/>
  <c r="J18" i="148"/>
  <c r="I18" i="148"/>
  <c r="L17" i="148"/>
  <c r="K17" i="148"/>
  <c r="J17" i="148"/>
  <c r="I17" i="148"/>
  <c r="L16" i="148"/>
  <c r="K16" i="148"/>
  <c r="J16" i="148"/>
  <c r="I16" i="148"/>
  <c r="L15" i="148"/>
  <c r="K15" i="148"/>
  <c r="J15" i="148"/>
  <c r="I15" i="148"/>
  <c r="L13" i="148"/>
  <c r="K13" i="148"/>
  <c r="J13" i="148"/>
  <c r="I13" i="148"/>
  <c r="F9" i="5" l="1"/>
  <c r="G9" i="5"/>
  <c r="H9" i="5"/>
  <c r="I9" i="5"/>
  <c r="J37" i="5"/>
  <c r="C37" i="5"/>
  <c r="D37" i="5"/>
  <c r="E37" i="5"/>
  <c r="F37" i="5"/>
  <c r="G37" i="5"/>
  <c r="H37" i="5"/>
  <c r="I37" i="5"/>
  <c r="K9" i="5"/>
  <c r="J9" i="5"/>
  <c r="K37" i="5"/>
  <c r="J65" i="5" l="1"/>
  <c r="I65" i="5"/>
  <c r="H65" i="5"/>
  <c r="G65" i="5"/>
  <c r="K65" i="5"/>
  <c r="F65" i="5"/>
  <c r="F9" i="145"/>
  <c r="D9" i="5" l="1"/>
  <c r="D65" i="5" s="1"/>
  <c r="E9" i="5"/>
  <c r="E65" i="5" s="1"/>
  <c r="C9" i="5"/>
  <c r="C65" i="5" s="1"/>
  <c r="H27" i="97" l="1"/>
  <c r="D26" i="97" l="1"/>
  <c r="H35" i="97" l="1"/>
  <c r="D35" i="97"/>
  <c r="H34" i="97"/>
  <c r="D34" i="97"/>
  <c r="H33" i="97"/>
  <c r="D33" i="97"/>
  <c r="G32" i="97"/>
  <c r="F32" i="97"/>
  <c r="E32" i="97"/>
  <c r="C32" i="97"/>
  <c r="H31" i="97"/>
  <c r="D31" i="97"/>
  <c r="H30" i="97"/>
  <c r="D30" i="97"/>
  <c r="H29" i="97"/>
  <c r="D29" i="97"/>
  <c r="G28" i="97"/>
  <c r="F28" i="97"/>
  <c r="E28" i="97"/>
  <c r="C28" i="97"/>
  <c r="D27" i="97"/>
  <c r="H26" i="97"/>
  <c r="H23" i="97"/>
  <c r="D23" i="97"/>
  <c r="H22" i="97"/>
  <c r="D22" i="97"/>
  <c r="H21" i="97"/>
  <c r="D21" i="97"/>
  <c r="C20" i="97"/>
  <c r="H19" i="97"/>
  <c r="D19" i="97"/>
  <c r="H18" i="97"/>
  <c r="D18" i="97"/>
  <c r="H17" i="97"/>
  <c r="D17" i="97"/>
  <c r="C16" i="97"/>
  <c r="H15" i="97"/>
  <c r="D15" i="97"/>
  <c r="C25" i="97" l="1"/>
  <c r="G13" i="97"/>
  <c r="F25" i="97"/>
  <c r="H20" i="97"/>
  <c r="G25" i="97"/>
  <c r="H32" i="97"/>
  <c r="H28" i="97"/>
  <c r="H16" i="97"/>
  <c r="F13" i="97"/>
  <c r="D16" i="97"/>
  <c r="D20" i="97"/>
  <c r="E25" i="97"/>
  <c r="D28" i="97"/>
  <c r="D32" i="97"/>
  <c r="G37" i="97" l="1"/>
  <c r="D25" i="97"/>
  <c r="H25" i="97"/>
  <c r="F37" i="97"/>
  <c r="H14" i="97" l="1"/>
  <c r="E13" i="97"/>
  <c r="E37" i="97" s="1"/>
  <c r="H37" i="97" l="1"/>
  <c r="H13" i="97"/>
  <c r="D14" i="97"/>
  <c r="C13" i="97"/>
  <c r="C37" i="97" s="1"/>
  <c r="D37" i="97" s="1"/>
  <c r="D13" i="97" l="1"/>
</calcChain>
</file>

<file path=xl/comments1.xml><?xml version="1.0" encoding="utf-8"?>
<comments xmlns="http://schemas.openxmlformats.org/spreadsheetml/2006/main">
  <authors>
    <author>edgar cruz</author>
  </authors>
  <commentList>
    <comment ref="K128" authorId="0" shapeId="0">
      <text>
        <r>
          <rPr>
            <b/>
            <sz val="9"/>
            <color indexed="81"/>
            <rFont val="Tahoma"/>
            <family val="2"/>
          </rPr>
          <t>ajuste de +$18.00</t>
        </r>
        <r>
          <rPr>
            <sz val="9"/>
            <color indexed="81"/>
            <rFont val="Tahoma"/>
            <family val="2"/>
          </rPr>
          <t xml:space="preserve">
</t>
        </r>
      </text>
    </comment>
    <comment ref="L128" authorId="0" shapeId="0">
      <text>
        <r>
          <rPr>
            <b/>
            <sz val="9"/>
            <color indexed="81"/>
            <rFont val="Tahoma"/>
            <family val="2"/>
          </rPr>
          <t>ajuste de +$18.00</t>
        </r>
        <r>
          <rPr>
            <sz val="9"/>
            <color indexed="81"/>
            <rFont val="Tahoma"/>
            <family val="2"/>
          </rPr>
          <t xml:space="preserve">
</t>
        </r>
      </text>
    </comment>
  </commentList>
</comments>
</file>

<file path=xl/sharedStrings.xml><?xml version="1.0" encoding="utf-8"?>
<sst xmlns="http://schemas.openxmlformats.org/spreadsheetml/2006/main" count="1986" uniqueCount="1287">
  <si>
    <t xml:space="preserve"> BENEFICIARIO</t>
  </si>
  <si>
    <t>MODIFICADO</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</si>
  <si>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</si>
  <si>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</si>
  <si>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</si>
  <si>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</si>
  <si>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</si>
  <si>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</si>
  <si>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</si>
  <si>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</si>
  <si>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</si>
  <si>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</si>
  <si>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</si>
  <si>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</si>
  <si>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</si>
  <si>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</si>
  <si>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</si>
  <si>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</si>
  <si>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</si>
  <si>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</si>
  <si>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</si>
  <si>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</si>
  <si>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</si>
  <si>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</si>
  <si>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</si>
  <si>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</si>
  <si>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</si>
  <si>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</si>
  <si>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</si>
  <si>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</si>
  <si>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</si>
  <si>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</si>
  <si>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</si>
  <si>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</si>
  <si>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</si>
  <si>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</si>
  <si>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</si>
  <si>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</si>
  <si>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</si>
  <si>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</si>
  <si>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</si>
  <si>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</si>
  <si>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</si>
  <si>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</si>
  <si>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</si>
  <si>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</si>
  <si>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</si>
  <si>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</si>
  <si>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</si>
  <si>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</si>
  <si>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</si>
  <si>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</si>
  <si>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</si>
  <si>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</si>
  <si>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</si>
  <si>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</si>
  <si>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</si>
  <si>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</si>
  <si>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</si>
  <si>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</si>
  <si>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</si>
  <si>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</si>
  <si>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</si>
  <si>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</si>
  <si>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</si>
  <si>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</si>
  <si>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</si>
  <si>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</si>
  <si>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</si>
  <si>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</si>
  <si>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</si>
  <si>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</si>
  <si>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</si>
  <si>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</si>
  <si>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</si>
  <si>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</si>
  <si>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</si>
  <si>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</si>
  <si>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</si>
  <si>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Unidad Responsable del Gasto:</t>
  </si>
  <si>
    <t>Período:</t>
  </si>
  <si>
    <t xml:space="preserve">MODIFICADO
</t>
  </si>
  <si>
    <t xml:space="preserve">Período: </t>
  </si>
  <si>
    <t>TOTAL URG</t>
  </si>
  <si>
    <t>VARIACIÓN %:
((MODIFICADO/APROBADO)-1)*100</t>
  </si>
  <si>
    <t>NÚMERO DE AFECTACIÓN</t>
  </si>
  <si>
    <t>REDUCCIÓN</t>
  </si>
  <si>
    <t>CLAVE Y DENOMINACIÓN DE LA PARTIDA ESPECÍFICA</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</si>
  <si>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</si>
  <si>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</si>
  <si>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</si>
  <si>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</si>
  <si>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</si>
  <si>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</si>
  <si>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</si>
  <si>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</si>
  <si>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</si>
  <si>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</si>
  <si>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</si>
  <si>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</si>
  <si>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</si>
  <si>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</si>
  <si>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</si>
  <si>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</si>
  <si>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</si>
  <si>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</si>
  <si>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</si>
  <si>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</si>
  <si>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</si>
  <si>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</si>
  <si>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</si>
  <si>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</si>
  <si>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</si>
  <si>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</si>
  <si>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</si>
  <si>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</si>
  <si>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</si>
  <si>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</si>
  <si>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</si>
  <si>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</si>
  <si>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</si>
  <si>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</si>
  <si>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</si>
  <si>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</si>
  <si>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</si>
  <si>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</si>
  <si>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</si>
  <si>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</si>
  <si>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</si>
  <si>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</si>
  <si>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</si>
  <si>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</si>
  <si>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FI-F-SF-AI-PP</t>
  </si>
  <si>
    <t>AVANCE
%</t>
  </si>
  <si>
    <t>AVANCE 
%</t>
  </si>
  <si>
    <t>AMPLIACIONES /
REDUCCIONES</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</si>
  <si>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</si>
  <si>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</si>
  <si>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</si>
  <si>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</si>
  <si>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</si>
  <si>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</si>
  <si>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</si>
  <si>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</si>
  <si>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</si>
  <si>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</si>
  <si>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</si>
  <si>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</si>
  <si>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</si>
  <si>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</si>
  <si>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</si>
  <si>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</si>
  <si>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PROYECTO</t>
  </si>
  <si>
    <t>GANADOR</t>
  </si>
  <si>
    <t>SUSTITUTO</t>
  </si>
  <si>
    <t>OFICIO AUTORIZACIÓN</t>
  </si>
  <si>
    <r>
      <t>DENOMINACIÓN DEL PROGRAMA</t>
    </r>
    <r>
      <rPr>
        <b/>
        <vertAlign val="superscript"/>
        <sz val="9"/>
        <color theme="0"/>
        <rFont val="Source Sans Pro"/>
        <family val="2"/>
      </rPr>
      <t>1/</t>
    </r>
  </si>
  <si>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</si>
  <si>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</si>
  <si>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ACCIONES REALIZADAS CON RECURSOS DEL FONDO ADICIONAL DE FINANCIAMIENTO DE LAS ALCALDÍAS:</t>
    </r>
    <r>
      <rPr>
        <b/>
        <vertAlign val="superscript"/>
        <sz val="9"/>
        <color theme="0"/>
        <rFont val="Source Sans Pro"/>
        <family val="2"/>
      </rPr>
      <t xml:space="preserve"> </t>
    </r>
  </si>
  <si>
    <t>PRESUPUESTO PARTICIPATIVO PARA ALCALDÍAS</t>
  </si>
  <si>
    <t>PPA PRESUPUESTO PARTICIPATIVO PARA ALCALDÍAS</t>
  </si>
  <si>
    <t>AVANCE EN LA EJECUCIÓN DEL
 PROYECTO
%</t>
  </si>
  <si>
    <t>(SALDO DEL COMPROMISO + EJERCIDO)-MODIFICADO</t>
  </si>
  <si>
    <t xml:space="preserve">
(SALDO DEL COMPROMISO + EJERCIDO) / MODIFICADOI)*100
</t>
  </si>
  <si>
    <t xml:space="preserve">%
</t>
  </si>
  <si>
    <t>AP-RF  AVANCE PRESUPUESTAL DE RECURSOS DE ORIGEN FEDERAL</t>
  </si>
  <si>
    <t>FONDO, CONVENIO, SUBSIDIO O PARTICIPACIÓN: (1)</t>
  </si>
  <si>
    <t>Unidad Responsable de Gasto:</t>
  </si>
  <si>
    <t>FONDO</t>
  </si>
  <si>
    <t>R      E      S      U      L      T      A      D      O      S</t>
  </si>
  <si>
    <t xml:space="preserve">APROBADO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</si>
  <si>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</si>
  <si>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</si>
  <si>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</si>
  <si>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</si>
  <si>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</si>
  <si>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</si>
  <si>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</si>
  <si>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PRINCIPALES ACCIONES REALIZADAS CON RECURSOS DE ORIGEN FEDERAL: </t>
  </si>
  <si>
    <t>AP-RF</t>
  </si>
  <si>
    <t>AVANCE PRESUPUESTAL DE RECURSOS DE ORIGEN FEDERAL</t>
  </si>
  <si>
    <t>EJE</t>
  </si>
  <si>
    <t>SUB
EJE</t>
  </si>
  <si>
    <t>PRESUPUESTO  
(Pesos con dos decimales)</t>
  </si>
  <si>
    <t>DESTINO DE GASTO</t>
  </si>
  <si>
    <t>AMPLIACIÓN</t>
  </si>
  <si>
    <t>CAUSAS DE LAS ADECUACIONES AL PRESUPUESTO</t>
  </si>
  <si>
    <t>IMPACTO AL CUMPLIMIENTOS DE METAS</t>
  </si>
  <si>
    <t>AP</t>
  </si>
  <si>
    <t>EPC EVOLUCIÓN PRESUPUESTAL DE PARTIDAS CENTRALIZADAS O CONSOLIDADAS</t>
  </si>
  <si>
    <t xml:space="preserve">PARTIDA 
ESPECÍFICA
</t>
  </si>
  <si>
    <t xml:space="preserve">%
</t>
  </si>
  <si>
    <t>PROGRAMADO</t>
  </si>
  <si>
    <t>R-RAMA RECURSOS RESULTADOS DE LA APLICACIÓN DE MEDIDAS DE AUSTERIDAD</t>
  </si>
  <si>
    <t>R-RAMA</t>
  </si>
  <si>
    <t>RECURSOS RESULTADOS DE LA APLICACIÓN DE MEDIDAS DE AUSTERIDAD</t>
  </si>
  <si>
    <t xml:space="preserve">((EJERCIDO + SALDO DEL COMPROMISO )/ MODIFICADO)*100
</t>
  </si>
  <si>
    <t xml:space="preserve">PROGRAMADO
</t>
  </si>
  <si>
    <t>CAPÍTULO</t>
  </si>
  <si>
    <t xml:space="preserve">CONCEPTO
</t>
  </si>
  <si>
    <t xml:space="preserve">ORIGEN
</t>
  </si>
  <si>
    <t xml:space="preserve">MONTO
</t>
  </si>
  <si>
    <t xml:space="preserve">DESTINO DE LOS RECURSOS
</t>
  </si>
  <si>
    <t>RECURSOS DERIVADOS DE LA APLICACIÓN DE LAS MEDIDAS DE AUSTERIDAD
(  LATRPERCDMX )</t>
  </si>
  <si>
    <t>Formato para el control interno de la DEIIRC</t>
  </si>
  <si>
    <t xml:space="preserve">EJERCIDO + SALDO DEL COMPROMISO </t>
  </si>
  <si>
    <t>EJERCIDO + SALDO DEL COMPROMISO</t>
  </si>
  <si>
    <t>1.- Explicación general a las variaciones del saldo del  compromiso  y ejercido  respecto al presupuesto modificado al periodo</t>
  </si>
  <si>
    <t>EXPLICACIÓN A LAS VARIACIONES DEL SALDO DEL COMPROMISO  Y EJERCIDO  RESPECTO AL PRESUPUESTO MODIFICADO AL PERIODO</t>
  </si>
  <si>
    <t>A)  EXPLICACIÓN A LAS VARIACIONES DEL SALDO DEL COMPROMISO Y EJERCIDO  RESPECTO AL PRESUPUESTO MODIFICADO AL PERIODO</t>
  </si>
  <si>
    <t>(SALDO DEL COMPROMISO +EJERCIDO) /MODIFICADO *100</t>
  </si>
  <si>
    <t>Enero-Septiembre 2024</t>
  </si>
  <si>
    <t>Del 1 de Enero al 30 de Septiembre de 2024</t>
  </si>
  <si>
    <t>TIPO</t>
  </si>
  <si>
    <t>Unidad Responsable del Gasto:  02CD14  ALCALDÍA TLALPAN</t>
  </si>
  <si>
    <t>02 CD14  ALCALDÍA TLALPAN</t>
  </si>
  <si>
    <t>15O240 NO ETIQUETADO RECURSOS FEDERALES-PARTICIPACIONES A ENTIDADES FEDERATIVAS Y MUNICIPIOS-FONDO GENERAL DE PARTICIPACIONES-2024-ORIGINAL DE LA URG</t>
  </si>
  <si>
    <t>Enero-Septiembre de 2024</t>
  </si>
  <si>
    <t>15O340 NO ETIQUETADO RECURSOS FEDERALES-PARTICIPACIONES A ENTIDADES FEDERATIVAS Y MUNICIPIOS-FONDO DE FOMENTO MUNICIPAL-2024-ORIGINAL DE LA URG</t>
  </si>
  <si>
    <t>15O440 NO ETIQUETADO RECURSOS FEDERALES-PARTICIPACIONES A ENTIDADES FEDERATIVAS Y MUNICIPIOS- PARTICIPACIONES EN EL IMPUESTO ESPECIAL SOBRE PRODUCCIÓN Y SERVICIOS-2024-ORIGINAL DE LA URG</t>
  </si>
  <si>
    <t>Con  este fondo se contribuye al pago de Sentencias  y resoluciones por autoridad  competente, Material eléctrico y electrónico, Medicinas y productos farmacéuticos, Materiales, accesorios y suministros médicos,  Fibras sintéticas, hules, plásticos y derivados,  Refacciones y accesorios menores de maquinaria y otros equipos,  Herramientas y máquinas–herramienta, Material gráfico institucional  y Maquinaria y equipo agropecuario. Así como tambien la ejecución de los proyectos A24NR0279  "Adquisición de mochilas sopladoras"  y A24NR0275 "Adquisición de maquinaria para labores del área de educación ambiental".</t>
  </si>
  <si>
    <t>15O540 NO ETIQUETADO RECURSOS FEDERALES-PARTICIPACIONES A ENTIDADES FEDERATIVAS Y MUNICIPIOS- FONDO DE FISCALIZACIÓN Y RECAUDACIÓN-2024-ORIGINAL DE LA URG</t>
  </si>
  <si>
    <t>Con  este fondo se contribuye al pago de Servicios Personales del personal adscrito a la Alcaldía Tlalpan, del periodo Enero-Septiembre 2024, como tambien el proyecto A24NR0136 "Adquisición de Maquinaria".</t>
  </si>
  <si>
    <t>15O640 NO ETIQUETADO RECURSOS FEDERALES-PARTICIPACIONES A ENTIDADES FEDERATIVAS Y MUNICIPIOS-PARTICIPACIONES A LA VENTA FINAL DE GASOLINA Y DIESEL-2024-ORIGINAL DE LA URG</t>
  </si>
  <si>
    <t>Con este recurso federal, se llevó a cabo la  adquisición de diversos materiales, como lo son en los conceptos : Material eléctrico y electrónico, Otros materiales y artículos de construcción y reparación, Refacciones y accesorios menores de maquinaria y otros equipos.</t>
  </si>
  <si>
    <t>15OB40 NO ETIQUETADO RECURSOS FEDERALES-PARTICIPACIONES A ENTIDADES FEDERATIVAS Y MUNICIPIOS- PARTICIPACIONES EN EL IMPUESTO SOBRE AUTOMÓVILES NUEVOS-2024-ORIGINAL DE LA URG</t>
  </si>
  <si>
    <t>15OC40 NO ETIQUETADO RECURSOS FEDERALES-PARTICIPACIONES A ENTIDADES FEDERATIVAS Y MUNICIPIOS-FONDO DE COMPENSACIÓN DEL IMPUESTO DE AUTOMÓVILES NUEVOS (ISAN) -2024-ORIGINAL DE LA URG</t>
  </si>
  <si>
    <t xml:space="preserve">Con  este fondo se contribuye al pago de los sueldos base al personal permanente  adscrito a la Alcaldía Tlalpan, del periodo Enero-Septiembre 2024. </t>
  </si>
  <si>
    <t xml:space="preserve">Con  este fondo se  contribuye al pago de Servicios Personales del personal de base  adscrito a la Alcaldía Tlalpan, del periodo Enero-Septiembre  2024. </t>
  </si>
  <si>
    <t>15OG40 NO ETIQUETADO RECURSOS FEDERALES-PARTICIPACIONES A ENTIDADES FEDERATIVAS Y MUNICIPIOS-INCENTIVO POR LA RECAUDACIÓN DEL ISR DE BIENES INMUEBLES-2024-ORIGINAL DE LA URG</t>
  </si>
  <si>
    <t>Con este recurso se contribuyó a la adquisición de : Artículos metálicos para la construcción, Materiales, útiles y equipos menores de oficina, Materiales y útiles de impresión y reproducción, Materiales, útiles y equipos menores de tecnologías de la información y comunicaciones, Materiales y útiles de enseñanza, Productos alimenticios y bebidas para personas, Otros productos minerales no metálicos, Madera y productos de madera, Material eléctrico y electrónico, Artículos metálicos para la construcción, Otros materiales y artículos de construcción y reparación, Fertilizantes, pesticidas y otros agroquímicos, Fibras sintéticas, hules, plásticos y derivados, Prendas de seguridad y protección personal, Artículos deportivos, Herramientas menores, Refacciones y accesorios menores de equipo de cómputo y tecnologías de la información, Refacciones y accesorios menores otros bienes muebles.</t>
  </si>
  <si>
    <t>Durante este periodo  enero-septiembre se cubrieron gastos en el pago de nómina y otros conceptos relacionados a sueldos y salarios, asi como los impuestos derivados de la relación laboral. Pago de otros conceptos como: Servicios de impresión, Difusión por radio, televisión y otros medios de mensajes sobre programas y actividades gubernamentales entre las principales acciones destacan, 5,114 diseños de los cuales 2,087 fueron apoyos de diseño a las diferentes áreas de la Alcaldía. Se cubrieron 508 eventos y se tomaron 17.219 fotografías. Se ingresaron a la Página Web de la Alcaldía 1,275 eventos. A través de las Redes Sociales se cubrieron 208 eventos y se captaron y canalizaron 339 Demandas Ciudadanas. En Redes Sociales se realizó el monitoreo de demandas ciudadanas realizadas por este medio, así como también la difusión de programas y eventos de las diversas áreas de la Alcaldía.  En Redes Sociales también se realizó la estadística de reacciones positivas y negativas de la opinión pública; en Twitter se captaron 3,142 Post, 4,242,355 seguidores al corte, 2,8355,400 alcance total estimado y 6,154 nuevos seguidores, en Facebook se captaron 2,417 Post, 1,198,099 seguidores al corte, 5,621,750 alcance total estimado y 7,747 nuevos seguidores, en Instagram se captaron 346 Post, 139,039 seguidores al corte, 663,878 alcance total estimado y 2,034 nuevos seguidores. en YouTube se captaron 107 Post, 87,372 seguidores al corte, 604,040 alcance total estimado y 187 nuevos seguidores. Se realizó durante 868 días el monitoreo diario de notas informativas de los diversos medios de comunicación, para realizar el análisis y organización de las mismas notas informativas conforme a su relevancia, y posteriormente esas notas fueron canalizadas a las áreas correspondientes para su atención. Se realizaron 141 Boletines, se cubrieron 508 eventos y se realizaron 16 coberturas del Programa Alcaldía Móvil, se Transmitieron en vivo en Facebook Live y You Tube 53 eventos y se realizaron 194 videos reels. También se realizaron y produjeron 236 videos y se cubrieron 226 eventos en la Alcaldía para su difusión.   Durante este tercer trimestre se realizaron 42 entrevistas con diversos medios de comunicación en eventos con la Alcaldesa y algunas de las Direcciones Generales, vía telefónica y presenciales, para la difusión de diversos eventos y acciones de gobierno. Se atendieron y dieron respuesta a 22 solicitudes de información a través de la Oficina de Información Pública por el Sistema INFOMEX.  Se cubrio el gasto de  Otros servicios de información, Fibras sintéticas, hules, plásticos y derivados, Equipo de cómputo y de tecnologías de la información, Vehiculos y equipo terrestre para la ejecución de programas de seguridad pública y atención de desastres naturales,  así como tambien la ejecución de los proyectos A24NR0277 "Adquisición de computadoras e impresora multifuncional "  y  A24NR0139 "Adquisicion de Vehiculos de Supervisión".</t>
  </si>
  <si>
    <t>25P140 ETIQUETADO RECURSOS FEDERALES-APORTACIONES FEDERALES PARA ENTIDADES FEDERATIVAS Y MUNICIPIOS-FONDO DE APORTACIONES PARA EL FORTALECIMIENTO DE LOS MUNICIPIOS Y LAS DEMARCACIONES TERRITORIALES DEL DISTRITO FEDERAL (FORTAMUN)-2024-ORIGINAL DE LA URG</t>
  </si>
  <si>
    <t>25P144 "ETIQUETADO RECURSOS FEDERALES-APORTACIONES FEDERALES PARA ENTIDADES FEDERATIVAS Y MUNICIPIOS-FONDO DE APORTACIONES PARA EL FORTALECIMIENTO DE LOS MUNICIPIOS Y LAS DEMARCACIONES TERRITORIALES DEL DISTRITO FEDERAL (FORTAMUN)-2024-LÍQUIDA DE INTERÉS DE RECURSOS ADICIONALES DE PRINCIPAL"</t>
  </si>
  <si>
    <t>Al cierre de este periodo se  realizó la adquisición de Materiales, utiles y equipos menores para la tecnologías de la información y comunicación. Vestuario y uniformes.</t>
  </si>
  <si>
    <t>A24NR0135</t>
  </si>
  <si>
    <t>Adquisición de Maquinaria y Herramienta</t>
  </si>
  <si>
    <t>A24NR0136</t>
  </si>
  <si>
    <t>Adquisición de Maquinaria</t>
  </si>
  <si>
    <t>A24NR0137</t>
  </si>
  <si>
    <t>Adquisición de Máquinas</t>
  </si>
  <si>
    <t>A24NR0138</t>
  </si>
  <si>
    <t>Adquisición de mobiliario</t>
  </si>
  <si>
    <t>A24NR0139</t>
  </si>
  <si>
    <t>Adquisicion de Vehiculos de Supervisión</t>
  </si>
  <si>
    <t>A24NR0140</t>
  </si>
  <si>
    <t>Adquisición de camionetas</t>
  </si>
  <si>
    <t>A24NR0141</t>
  </si>
  <si>
    <t>Adquisición de Vehiculos Pick up</t>
  </si>
  <si>
    <t>A24NR0274</t>
  </si>
  <si>
    <t>Adquisición de equipo audiovisual para fomentar las actividades, servicios, atractivos y productos turísticos de la Alcaldía Tlalpan.</t>
  </si>
  <si>
    <t>A24NR0275</t>
  </si>
  <si>
    <t>Adquisición de maquinaria para labores del área de educación ambiental</t>
  </si>
  <si>
    <t>A24NR0276</t>
  </si>
  <si>
    <t xml:space="preserve">Adquisición de Sistemas de Posicionamiento Global </t>
  </si>
  <si>
    <t>A24NR0277</t>
  </si>
  <si>
    <t xml:space="preserve">Adquisición de computadoras e impresora multifuncional  </t>
  </si>
  <si>
    <t>A24NR0278</t>
  </si>
  <si>
    <t xml:space="preserve">Adquisición de sillas y escritorios </t>
  </si>
  <si>
    <t>A24NR0279</t>
  </si>
  <si>
    <t>Adquisición de mochilas sopladoras</t>
  </si>
  <si>
    <t>A24NR0280</t>
  </si>
  <si>
    <t>Adquisición de radiolocalizadores como medio de comunicación en caso de siniestro</t>
  </si>
  <si>
    <t>O24NR0157</t>
  </si>
  <si>
    <t>Rehabilitación de la superficie de rodamiento (Repavimentación Asfáltica) en diversas ubicaciones dentro del perímetro de la demarcación territorial Tlalpan.</t>
  </si>
  <si>
    <t>O24NR0158</t>
  </si>
  <si>
    <t>Obras para la ejecución de Proyectos correspondientes al Presupuesto Participativo correspondiente al ejercicio 2024</t>
  </si>
  <si>
    <t>O24NR0159</t>
  </si>
  <si>
    <t>Trabajos para la construcción, ampliación, rehabilitación, mantenimiento  y  mejoramiento de inmuebles deportivos, culturales, educativos, sociales y comerciales.</t>
  </si>
  <si>
    <t>O24NR0160</t>
  </si>
  <si>
    <t>Trabajos de construcción, ampliación, rehabilitación, mantenimiento y mejoramiento de  Edificios Públicos en diversas ubicaciones de la Alcaldía de Tlalpan</t>
  </si>
  <si>
    <t>O24NR0161</t>
  </si>
  <si>
    <t>Trabajos para la construcción, ampliación, rehabilitación, mantenimiento y  mejoramiento de espacios públicos y alumbrado público en diversas ubicaciones de la Alcaldía</t>
  </si>
  <si>
    <t>O24NR0162</t>
  </si>
  <si>
    <t>Trabajos para la construcción, rehabilitación, mantenimiento y el mejoramiento de la superficie de rodamiento en vialidades secundarias,en diversas ubicaciones de la Alcaldía Tlalpan</t>
  </si>
  <si>
    <t>O24NR0163</t>
  </si>
  <si>
    <t>Trabajos de mitigación de riesgos, en diversas ubicaciones de la Alcaldía Tlalpan</t>
  </si>
  <si>
    <t>O24NR0164</t>
  </si>
  <si>
    <t>Trabajos para la construcción, ampliación, rehabilitación, mantenimiento y mejoramiento de banquetas en diversas ubicaciones de la Alcaldía Tlalpan</t>
  </si>
  <si>
    <t>O24NR0165</t>
  </si>
  <si>
    <t>Trabajos de construcción, rehabilitación y sustitución de la red de agua potable en diversas ubicaciones de la Alcaldía Tlalpan</t>
  </si>
  <si>
    <t>O24NR0166</t>
  </si>
  <si>
    <t>Trabajos de desazolve de la red de drenaje en diversas ubicaciones de la Alcaldía Tlalpan</t>
  </si>
  <si>
    <t>O24NR0167</t>
  </si>
  <si>
    <t>Trabajos de construcción, ampliación, rehabilitación, mantenimiento, mejoramiento en resumideros en diversas ubicaciones de la Alcaldía Tlalpan</t>
  </si>
  <si>
    <t>O24NR0168</t>
  </si>
  <si>
    <t>Trabajos de construcción, rehabilitación y sustitución de la red de drenaje en diversas ubicaciones de la Alcaldía Tlalpan</t>
  </si>
  <si>
    <t>O24NR0169</t>
  </si>
  <si>
    <t>Supervisión de los trabajos en el marco del Presupuesto Participativo 2024, en diversas unidades territoriales de la Alcaldía Tlalpan</t>
  </si>
  <si>
    <t>O24NR0170</t>
  </si>
  <si>
    <t>Supervisión de los trabajos ejecutados con el Fondo para la Infraestructura Social (FAIS) para la rehabilitación de la infraestructura pública en diversas ubicaciones en el perímetro de la demarcación territorial</t>
  </si>
  <si>
    <t>O24NR0171</t>
  </si>
  <si>
    <t xml:space="preserve">Rehabilitación de banquetas y guarniciones en diversas ubicaciones dentro del perímetro de la demarcación territorial Tlalpan
</t>
  </si>
  <si>
    <t>O24NR0752</t>
  </si>
  <si>
    <t>Trabajos de rehabilitación del Mercado Público Hueso Periférico, ubicado dentro de la Alcaldía Tlalpan.</t>
  </si>
  <si>
    <t>O24NR0753</t>
  </si>
  <si>
    <t>Trabajos de rehabilitación del Mercado Público José María Morelos y Pavón, ubicado dentro de la Alcaldía Tlalpan.</t>
  </si>
  <si>
    <t>O24NR0754</t>
  </si>
  <si>
    <t>Trabajos de rehabilitación del Mercado Público Mirador, ubicado dentro de la Alcaldía Tlalpan.</t>
  </si>
  <si>
    <t>O24NR0755</t>
  </si>
  <si>
    <t>Trabajos de rehabilitación del Mercado Público Plaza Mexicana del Sur, ubicado dentro de la Alcaldía Tlalpan.</t>
  </si>
  <si>
    <t>O24NR0756</t>
  </si>
  <si>
    <t>Trabajos de rehabilitación del Mercado Público San Andrés Totoltepec,ubicado dentro de la Alcaldía Tlalpan.</t>
  </si>
  <si>
    <t>O24NR0757</t>
  </si>
  <si>
    <t>Trabajos de rehabilitación del Mercado Público Torres de Padierna, ubicado dentro de la Alcaldía Tlalpan.</t>
  </si>
  <si>
    <t>O24NR0758</t>
  </si>
  <si>
    <t>Trabajos de rehabilitación del Mercado Público Veinticuatro de Febrero, ubicado dentro de la Alcaldía Tlalpan.</t>
  </si>
  <si>
    <t>O24NR0759</t>
  </si>
  <si>
    <t>Trabajos de rehabilitación del Mercado Público Villa Coapa, ubicado dentro de la Alcaldía Tlalpan.</t>
  </si>
  <si>
    <t>O24NR0760</t>
  </si>
  <si>
    <t>Supervisión de los trabajos de Rehabilitación en diversos Mercados Públicos ubicados dentro de la Alcaldía Tlalpan</t>
  </si>
  <si>
    <t>O24NR0791</t>
  </si>
  <si>
    <t>Trabajos de rehabilitación de la superficie de rodamiento mediante trabajos bacheo en diversas ubicaciones dentro del perímetro de la Alcaldía Tlalpan</t>
  </si>
  <si>
    <t>O24NR0792</t>
  </si>
  <si>
    <t>Rehabilitación de vialidades secundarias con empedrado y adoquín en diversas ubicaciones dentro del perímetro de la demarcación territorial Tlalpan.</t>
  </si>
  <si>
    <t>O24NR0793</t>
  </si>
  <si>
    <t xml:space="preserve">Trabajos de rehabilitación de la de Imagen Urbana </t>
  </si>
  <si>
    <t>O24NR0843</t>
  </si>
  <si>
    <t>Rehabilitación de la superficie de rodamientos mediante el mapeo de la carpeta asfáltica en diversas ubicaciones dentro del perímetro de la demarcación territorial Tlalpan.</t>
  </si>
  <si>
    <t>O24NR0844</t>
  </si>
  <si>
    <t>Rehabilitación de vialidades con empedrado y adoquín en diversas ubicaciones dentro del perímetro de la demarcación territorial Tlalpan</t>
  </si>
  <si>
    <t>O24NR0845</t>
  </si>
  <si>
    <t>Rehabilitación de la infraestructura de alumbrado público en diversas ubicaciones dentro del perímetro de la demarcación territorial Tlalpan</t>
  </si>
  <si>
    <t>O24NR0846</t>
  </si>
  <si>
    <t>Rehabilitación de espacios deportivos ubicaciones dentro del perímetro de la demarcación territorial Tlalpan</t>
  </si>
  <si>
    <t>O24NR0847</t>
  </si>
  <si>
    <t>Rehabilitación de espacios públicos ubicados dentro del perímetro de la demarcación territorial Tlalpan</t>
  </si>
  <si>
    <t>META 1: 2 EAV: Adquisición de *1 Cámara Canon EOS 6D Mark II con lente EF 24-105 mm F/4.5-5.6 L IS II USM, *1 Lente Canon ef 100-400 mm F/4.5.-5.6 L IS II USM</t>
  </si>
  <si>
    <t>Meta 1: 1,001 (EIN): Adquisición de *1000 licencias antivirus de protección en la nube con endpoint, *1 licencia de software de filtrado de correo electrónico y protección contra spam, virus, troyanos phishing y contenido no deseado.</t>
  </si>
  <si>
    <t>Meta 1: 129 (EIN): Adquisición de *10 Escáner con alimentador automático de documentos, *12 Impresora monocromática laser tipo 1, *7 Impresora multifuncional de inyección de tinta (escáner, impresora y copiadora), *4 PC de escritorio (perfil de diseñador con paquetería OEM, *50 PC de escritorio (perfil administrativo con paquetería OEM), *5 videoproyector, *10 PC portátil tipo 1 administrativo (Laptop, con paquetería OEM), *5 Acces Point para exteriores, *10 Switch tipo 1, *8 Switch tipo 2, *8 Switch tipo 3 *estándares de la ADIP.</t>
  </si>
  <si>
    <t xml:space="preserve">META 1: 2 (VOA): Adquisición de *1 camioneta Motor 2.4L a gasolina, Doble Cabina. Potencia 141 HP.148 lb-pie de torque. Transmisión manual de 5 velocidades. Tracción 4x2.Dirección hidráulica.  * 1 Camioneta De 12 Pasajeros Tipo Urvan, Motor Tipo Gasolina Número De Cilindros, Desplazamiento 2.5 L Transmisión Manual De 5 Velocidades, Equipamiento Aire Acondicionado Frontal, Aire Acondicionado Trasero, Asiento Del Conductor Ajuste Manual (Deslizable Y Reclinable), Asientos Traseros Reclinables, Bocinas, Portavasos , Sistema De Audio Am/Fm/Cd/Aux-In, Ventilas De Aire Acondicionado Frontales, Ventilas De Aire Acondicionado Traseras, Exterior Cristales En 2a. Y 3a. Fila Tintados De Verde,  Defensa Delantera Y Trasera Al Color De La Carrocería, Desempañador Trasero (Con Temporizador), Faros Antiniebla, Limpiaparabrisas Delantero Con Función Intermitente, Limpiaparabrisas Trasero.                  </t>
  </si>
  <si>
    <t>META 1: 19 (HER): Adquisición de *5 Atornillador Eléctrico, Potente motor de 6 amperes con 0-4,000 RPM, peso 1.4 kg, Luz L.E.D. integrada *2 Carro Transportador de Oxigeno MK-S35 Acero inoxidable, 123cm, *4 Escalera Extensible Aluminio, máx. 7 Mts., 24 Peldaños, hasta 90kg *5 Esmeriladora El mini esmeril a batería de 5 bosch gws 180-li, 18v,con motor sin escobillas de carbón, protección contra polvo, *3 Gato Hidraulico Y Mecanico Ghpl-4t Formato gato hidráulico de patín Peso máximo soportado 4 t. META 2: 14 (MAQ): Adquisición de *2 Hidrolavadora Eléctrica Kärcher, Presión máxima: 1800 psi, Manguera DE 8 m, Mango para transportar, *2 Esmeril de Banco Modelo: GB801 MKT01, Peso: 20 kg,1 gafas, Discos Diámetro del disco: 205 mm, *5 Motosierra Modelo: MS 210, Tipos de combustible: gasolina, Potencia: 2.2 cv, Cilindrada: 35.2 cc, Largo de las barras compatibles: 40 cm., Peso: 4.4 kg., Capacidad del tanque: 0.27 L, Tipo de cadena: Picco Micro 3) *5 Motosierra Fuente de energía: Alimentado por combustible, Peso del producto: 6,86 Kg., Dimensiones del producto: 81L x 23W x 25H cm.</t>
  </si>
  <si>
    <t xml:space="preserve">META 1: 51 (MAQ): Adquisición de *1 Equipo rompedor de pavimentos (Unidad de Potencia Hidráulica GP 18 multiflow), con potencia de 13.56 KW., con martillo rompedor hidráulico, LH400E HEX 32 X 160 MM. Acero con punta de cincel estrecho hex 32 x 160 MM, *12 Podadora de altura a gasolina con vástago telescópico, cadena de 3/8" PPMM3-61, potencia 1.4 HP/ 1.05 KW, cilindrada 31.4  CM3, peso sin conjunto de corte 7.6 KG, *10 Motosierra con motor 2-MIX, con potencia 1,87 HP/1.4KW., cilindrada 31.8 CM3, peso sin conjunto de corte 3,3KG, *12 Motosierra con potencia de 2.1 HP/1.6 KW., cilindrada 35.2 CM3, peso 4,4 KG, longitud del corte 40-45 CM, 14-16", cadena 3/8", picco espada de 18", *5 Motosierra con potencia 5.2 HP/3.9 KW., cilindrada 72.2 CM3, peso 6.2 KGlongitud de corte 63-75 CM, cadena 3/8", espada de 25", *5 Motosierra con motor 2 MIX, potencia 7.2 HP/5.4 KW., cilindrada 91.1 CM3, peso sin conjunto de corte 7,4 KG, longitud de corte 75-90 CM, 30-36", *6 Cortasetos de gasolina con motor 2-MIX, potencia 1.0 HP/0.75 KW., cilindrada 27.2  CM3, peso 5 KG, longitud de corte 600 MM, capacidad del depósito de combustible 0.225 L. </t>
  </si>
  <si>
    <t>META 1: 50 (MAQ): Adquisición de *12 Podadora de altura a gasolina con vástago telescópico, cadena de 3/8" P PMM3-61, potencia 1.4 HP/1.05 KW, cilindrada 31.4 CM3, longitud de corte 30 CM, *10 Motosierra con motor 2-mix, con potencia 1,87 HP/1.4 KW., longitud de corte 35-40 CM, 14-16", paso de cadena 3/8",  *12   Motosierra con potencia 2.1 HP/1.6 KW., , cilindrada 35.2 CM3, peso 4,4 KG, PICCO espada de 18", * 5   Motosierra con potencia 5.2 HP/3.9 KW., , cilindrada 72.2 CM3, peso 6,2 KG,  *5   Motosierra con motor 2 mix, potencia 7.2 HP/5.4 KW., cilindrada 91.1 CM3, peso sin conjunto de corte 7,4 KG, *6   Corta setos de gasolina con motor 2-mix, potencia 1.0 HP/0.75 KW., cilindrada 27.2 CM3, peso 5 KG.</t>
  </si>
  <si>
    <t>Adquisición de : 382(MOB)*10Sillas de visita asiento y respaldo acojinado estructura de tubular tapizada en color negro,*15Sillas coloniales respaldo y asiento acojinado tapizada,*30Sillas secretarial con respaldo acojinado estructura de tubular, tapizada en color negro,*150 Sillas secretariales respaldo medio con soporte lumbar y mecanismo para ajuste de altura que permite una mejor postura lumbar, base en forma de estrella de 5 puntas con ruedas,*50sillones semiejecutivos tapizado en imitación piel color negro estructura metálica con recubrimiento de polipropileno giratorio respaldo medio,*20Escritorios  rectangulares de madera con medida de 48"wx30"dx29"h con un pedestal de tres cajones con corredera telescópica con un peso de 45" kilos por cajón jaladeras metálicas pintadas en color níquel,*30Ventiladores de pared con rotación 18 pulgadas,*10Gabinetes universal metálico medida alto 180 ancho o frente 88 con 3 entrepaños cerradura con llave,*4Sillas de piel con respaldo alto regenerada con espuma gruesa asiento y respaldo de 5" de grosor,*3Archivero vertical de 3 gavetas con cerradura y base de metal 105x47x60cm,*2Cajoneras con dos cajones altura 59.05 cm anchura 43 cm color olmo,*45Sillas gerencial de tela color negro ancho 19x20" alto 17-21" peso 32 capacidad 275,*10Sillas fijas de tela color negro asiento y respaldo acojinado y forrado con tela, largoxanchoxalto 50x45x82cm,*2Pizarrones  blanco 90x1.20 cm,*1Mesa con ruedas para computadora 78cm alto, 55cm ancho color natural.</t>
  </si>
  <si>
    <t>META 1: 4 (VOA): Adquisición de *2  camionetas de una cabina  4x4 con batea con valizado institucional, *1 camioneta de doble cabina 4x4 con batea sin valizado institucional y *1 camioneta 4x4 cerrada sin valizado institucional.</t>
  </si>
  <si>
    <t>META 1: 3 (VOA): Adquisición de  *3 Camionetas tipo pick up con cabina de 750 kilos de carga, Motor 1.3 l firefly, combustible de gasolina, cilindros 4 poetncia 98 hp @ 6,000 rpm, torque 94lb-pe@ 4,000 rpm transmisión manual - 5 velocidades indicador de cambio de velocidad tracción delantera (fwd) asistencia de tracción tc+ suspensión frontal mcpherson suspensión trasera eje de torsión rígido dirección eléctrica diámetro de giro 10.7.</t>
  </si>
  <si>
    <t>META 1: 2 (VOA): Adquisición de *1 Camioneta Tipo pick up con cabina de 750 kilos de carga,. Desempeño: motor 1.3 L firefly, combustible de gasolina, tanque de  combustible (L) 55, cilindros 4, potencia 98 HP @ 6,000 RPM, Torque 94 LB-PE @ 4,000 RPM , transmisión manual - 5 velocidades, indicador de cambio de velocidad, tracción delantera (FWD), asistencia de tracción TC+ suspención frontal mcpherson, suspención trasera eje de torsión rígido, dirección eléctrica, diámetro de giro 10.7, ciudad/ carretera/combinado (km/l) 16.2/21.8/18.3, *1 Camioneta Tipo pick up capacidad de carga 1,074 KG asistente de estabilidad de remolque (TSA) rines de acero de 16" transmisión manual 6 velocidades, control vehicular (VDC) diferencial deslizamiento limitado (LSD) asistente de ascenso en pendiente  (HSA) asistente de estabilidad remolques (TSA) bolsas de aire frontal (para pasajero, laterales y de cortina ) 4 ganchos de carga dentro de caja, motor2.5 potencia neta 166@6,000 sistema de inyección multipunto torque 178@4,000 asistencia hidráulica, suspención delantera doble horquilla, suspensión trasera de muelles, caja de carga, largo 1,509 MM ancho 1560 MM.</t>
  </si>
  <si>
    <t>Meta 1: 1 (EAV): Adquisición de 1 pantalla led 4k UHD inteligente de 50 pulgadas, con capacidad de reproducir videos a traves de distintos dispositivos moviles, como memorias USB. Con conexiones HDMI, Wifi. AV, el equipo será utilizado para equipar el módulo de información turística ubicado en el centro de Tlalpan, logrando mostrar a través de videos la oferta turística de la Alcaldía, logrando incidir en un mayor número de personas incluyendo aquellas con alguna discapacidad auditiva.</t>
  </si>
  <si>
    <t>Meta 1: 20 (MAQ): Adquisición de *5 Motosierra robusta de gasolina para corte forestal, con freno de cadena de activación automática, con barra de 50.8 cm y cadena de hierro fundido ms-250, dimensiones: 86 cm de largo, 27 cm de ancho y 25 cm de alto; *5 Desmalezadora/ desbrozadora de manillar abierto, con peso sin herramientas de 5.3 kg, cuchilla de corte corta hierbas 230-2; *5 Corta setos con motor de gasolina 26cc, uso profesional, con cuchillas de corte bilateral; *5 Podadora de altura telescópica profesional ht105 Stihl.</t>
  </si>
  <si>
    <t>Meta 1: 9 (EIN): Adquisición de 9 Sistemas de Posicionamiento Global (GPS),  US/Can TopoActive tipo Montana 750i, pantalla tyactil de 5 pulgadas y Mapas Topo enrutables; múltiples redes GNSS, sensores ABC; comunicación por satélite inReach y con conectividad a Wi-Fi, BLUETOOTH, ANT+.</t>
  </si>
  <si>
    <t>Meta 1: 32 (COM): Adquisición de *20 PC de escritorio (perfil administrativo con paqueteria OEM) Procesador de 4 a 6 nucleos, Intel Core i3-13100, de 8 gigabytes en memoria RAM, 500 GB SSD (que incluya teclado y mouse), *4 PC de escritorio (perfil de diseñador con paqueteria OEM) Procesador Intel i5 -12600k de 4 a 12 nucleos, gigabytes en memoria RAM, unidad de almacenamiento de 1 terabyte SSD  (que incluya teclado y mouse), *8 PC portatil 1 ( laptop con paqueteria OEM) procesador de 4 a 14 nucleos, 15 gigabytes  RAM, 1 terabyte SSD. (que incluya mause). Meta 2: 2 (EIN): Adquisición de *2 Impresora multifuncional de inyección de tinta (escaner, impresora y copiadora).</t>
  </si>
  <si>
    <t>Meta 1: 140 (MOB): Adquisición de *20 Escritorio secretarial fabricado con MDF o melamina, color a elegir, cubierta en 25 mm y archivero de 3 gavetas y cerradura. Con dimensiones de 150 cm de largo, 60 cm de ancho y 75 cm de altura aproximadamente; *60 Silla de visita apilable, con estructura de acero o metálica, ergonómica, con tapíz en tela de color negro tipo pliana, con asiento grueso, respaldo acolchado y reposabrazos; *20 Silla ejecutiva, forrada con tela tipo mesh con descansabrazos removibles, color negro, respaldo alto acolchado  (soporte lumbar), asiento acolchado, base giratoria en forma de estrella de 5 puntas, ajuste neumatico de altura; *40 Mueble para computadora. Modulo de computo con cubierta, entrepaño superior e inferior en melamina de 16 mm, con canto PVC, estructura metalica de 2" x 1" tubular rectangular con soportes redondos, porta CPU de alambrón, con ruedas.</t>
  </si>
  <si>
    <t>Meta 1: 2 (MAQ): Adquisición de *2 Sopladoras de mochila ligera y compacta con motor de dos tiempos (2) y una potencia de 3.5 HP y una cilindrada de 56.5 CC, las mochilas sopladoras serán utilizadas para el mantenimiento adecuado al Parque lúdico Macondo.</t>
  </si>
  <si>
    <t>META 1: 7 (ECO): Adquisición de *7 Radiolocalizador vía satélite. Radio portátil, analógico, intrínseco de 5 watts, 64 canales, roaming, encriptacion, GPS, Inc. Antena, bateria, cargador y clip NX1300-NK-IS</t>
  </si>
  <si>
    <t>META 1: 58,333 (M2): Rehabilitación de la superficie de rodamiento (Repavimentación Asfáltica) en 58,333 M2 con capeta asfáltica llevando a cabo las siguientes acciones: Preliminares (Trazo y nivelación para desplante de estructura para vialidad, con equipo de topografía.); fresado de carpeta (máquina perfiladora); carga y acarreo (material producto de demoliciones, cortes y excavaciones); barrido previo al riego de impregnación (emulsión asfáltica RR-2K ); tendido de carpeta asfáltica (colocación de concreto asfáltico templado que incluye renivelación con agregado de 19 mm (3/4) de diámetro, 5 a 7.5 cm. de espesor compactado al 95% de su densidad).</t>
  </si>
  <si>
    <t>Meta 1: 2 (DEP): Rehabilitación a el Deportivo San Pedro Mártir y Deportivo lomas Balancan, mediante los trabajos de: Rehabilitación de casetas de acceso, superficie de rodamiento en accesos, cubierta de acceso a base de estructura de acero y multytecho, áreas verdes, instalaciones sanitarias, trotapista, instalaciones eléctricas y alumbrado, malla ciclónica, canchas deportivas, pintura en columnas, muros, fachadas, canchas y alberca, pergolado, columnas de concreto y estructuras metálicas.</t>
  </si>
  <si>
    <t>Meta 1: 16 (INM): Se realizarán trabajos para la Construcción, ampliación, rehabilitación, mantenimiento, mejoramiento a dieciséis inmuebles tales como: Deportivos, Culturales, Educativos y Sociales en diversas ubicaciones. Trabajos a realizar: Trazo y nivelación, preliminares, albañilerías, estructura, mantenimiento y reparación en instalaciones eléctricas, hidráulicas y sanitarias, herrería y cancelaería, impermeabilización, aplicación de pintura en interiores y exteriores, etc. META 2: 1 (SPV) Incluye servicios de supervisión y proyectos ejecutivos</t>
  </si>
  <si>
    <t>Meta 1: 4 (INM): Se realizarán trabajos  para la construcción, ampliación, rehabilitación, mantenimiento, mejoramiento de quince edificios públicos en diversas ubicaciones de la Alcaldía de Tlalpan. Trabajos a realizar: Trazo y nivelación, preliminares, albañilerías, estructura, mantenimiento y reparación en instalaciones eléctricas, hidráulicas y sanitarias, herrería y cancelaería, impermeabilización, aplicación de pintura en interiores y exteriores, etc. Incluye trabajos de supervisión y proyectos ejecutivos.</t>
  </si>
  <si>
    <t>Meta 1: 9 (INM): Se realizarán trabajos  para la construcción, ampliación, rehabilitación, mantenimiento, mejoramiento de quince edificios públicos en diversas ubicaciones de la Alcaldía de Tlalpan. Trabajos a realizar: Trazo y nivelación, preliminares, albañilerías, estructura, mantenimiento y reparación en instalaciones eléctricas, hidráulicas y sanitarias, herrería y cancelaería, impermeabilización, aplicación de pintura en interiores y exteriores, etc. Incluye trabajos de supervisión y proyectos ejecutivos.</t>
  </si>
  <si>
    <t>META 1: 10 (ESP): Se realizarán trabajos  para la Construcción, ampliación, rehabilitación, mantenimiento, mejoramiento de 10 espacios públicos. Trabajos a realizar en los espacios públicos: cimentación y nivelación de terreno para el habilitado, armado y colocación de estructura metálica y la colocación de arcotecho, colocación de rejillas al término de las rampas para así capturar las aguas pluviales y controlar la inundación de la zona, trazo y nivelación, excavación y cimentación, trabajos de albañilería y acabados en general, construcción de elementos para creación de mural temático, construcción de un escenario y cubierta del espacio abierto. META 2: 834 (LUM): Se realizarán proyectos de alumbrado público con la colocación de 834 luminarias en diversas ubicaciones de la Alcaldía. Trabajos a realizar en luminarias: Colocación luminarias, Trazo y nivelación; suministro y colocación de tubos y coples conduit; suministro e instalación de cable; conexiones y pruebas; instalación de lámparas; suministro e instalación de pruebas de luminarias completas.</t>
  </si>
  <si>
    <t>META 1: 11,127 (M2) Se realizarán trabajos de Construcción, rehabilitación, mantenimiento, mejoramiento en las Vialidades Secundarias. Trabajos a realizar: Se realizarán trabajos de trazo y nivelación, se fresará un espesor de 7.5cm de la capa superficial del asfaltó existente, se renivelaran los brocales de los pozos de visita que se encuentren dentro de la sección a intervenir, se hará un barrido de la base para aplicar el riego de liga y tener preparada la superficie para recibir carpeta de mezcla asfáltica templada de 7.5 cm de espesor; así como, compactación de la misma, también se realizará el señalamiento horizontal en los tramos ejecutados.</t>
  </si>
  <si>
    <t>META 1: 2,606 (ML): Se realizarán trabajos para la construcción, rehabilitación y sustitución de la red de agua potable en diversas ubicaciones de la Alcaldía Tlalpan. Trabajos a realizar incluye: Trazo y nivelación, corte con sierra en pavimento de concreto, demolición de pavimento de concreto, Excavación, Carga y acarreo, Suministro e instalación de tubería, piezas especiales incluye, válvulas, rehabilitación y/o reposición de cajas, bacheo,  concreto, suministro instalación y prueba de toma domiciliaria, sustitución de la línea de agua potable de 100 mm existente por tubería de polietileno de alta densidad. Asi mismo se realizara la supervisión de los trabajos a ejecutar. META 2: 1 (SPV): Se realizara la supervisión de los trabajos a ejecutar. Incluye trabajos de supervisión y proyectos ejecutivos.</t>
  </si>
  <si>
    <t>META  1 : 1*(SPV) Supervisión de los trabajos de Rehabilitación en diversos Mercados Públicos ubicados dentro de la Alcaldía Tlalpan ,Se requiere complementar las acciones que se ejecutarán con el recurso otorgado para  la rehabilitación en diversos Mercados Públicos dentro de la Alcaldía Tlalpan, con la finalidad de llevar a cabo la contratación de la supervisión externa de los trabajos a desarrollar,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</si>
  <si>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META 1: 1,733 (M3): Se realizarán trabajos de desazolve de la red de drenaje en diversas ubicaciones de la Alcaldía. Trabajos a realizar: retirar del fondo del pozo toda la tierra y basura que fue arrastrada por las lluvias, con el propósito de limpiar la grieta natural por la cual se infiltra el agua que capta al resumidero al subsuelo y para el desazolve sanitario se realizará el desazolve por medios mecánicos, como es el uso de malacates en Pozos de Visita y por medio del Camión Vactor.</t>
  </si>
  <si>
    <t>META 1: 13 (RES): Se realizarán trabajos de Construcción, ampliación, rehabilitación, mantenimiento, mejoramiento en resumideros. Trabajos a realizar: trazo y la nivelación de del área en la cual se realizara la excavación de tina y rejillas; posteriormente se realizara el corte y la demolición de la carpeta asfáltica, para continuar con la excavación hasta la profundidad donde se encuentre la grieta, construcción de muros de mamposteria, suministro y colocación de acero de refuerzo para losa tapa, cimbra y descimbrado de losa tapa, colado de losa tapa, construcción de tina para rejillas desarenadores, suministro y colocación de rejillas de acero estructural, se realizan rellenos entre los muros y el ancho de la excavaciones, instalara tubería que conectara las rejillas con el resumidero, se compactaran rellenos y se realizara bacheo.</t>
  </si>
  <si>
    <t>Trabajos de construcción, rehabilitación y sustitución de la red de drenaje en diversas ubicaciones de la Alcaldía Tlalpan.META 1:1,071 (KIL):Trazo y nivelación para desplante de estructura para vialidad, con equipo de topografía, trazo y nivelación para desplante de estructura para vialidad con equipo de topografía, acarreo en carretilla y descarga primera estación de 20 m., de material producto de la demolición medido en banco, conformación y compactación de la capa subrasante al 90% Proctor con apisonadora bailariana, plantilla de concreto hidráulico fraguado normal, resistencia f´c= 100 kg/cm2 de 5 cm de espesor, suministro y colocación de concreto hidráulico fraguado normal, resistencia f'c= 200 kg/cm2, suministro y colocación de acero de refuerzo grado 42, de 9.5 mm (3/8") de diámetro, cimbra acabado común y descimbra en muros, hasta una altura máxima de 4.00 m, suministro y aplicación de pintura de esmalte alkidalica, en estructuras metalicas para cubiertas, bacheo de 7.5 cm de espesor con mezcla asfaltica compactada al 95% de su densidad teórica máxima, con riego de liga e impregnación.META 2:3*(PIE) : Rehabilitación de obra civil y electromecanica en los bombeos de aguas negras (carcamos) 1:-Circuito costera e Isidro Fabela,2:-Cantera puente de piedra 2a etapa,3:-Emiliano Zapata.INCLUYE TRABAJOS DE SUPERVISION Y PROYECTOS EJECUTIVOS.</t>
  </si>
  <si>
    <t>META 1: 1 (SPV): Supervisión de los trabajos en el marco del Presupuesto Participativo 2024, en diversas unidades territoriales de la Alcaldía Tlalpan, se requiere complementar las acciones que se ejecutarán con el recurso otorgado del Presupuesto Participativo 2024, con la finalidad de llevar a cabo la contratación de la supervisión externa de los trabajos a desarrollar,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</si>
  <si>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Meta 1: 5 (INM): Se realizarán trabajos de mitigación de riesgos en inmuebles educativos, en diversas ubicaciones de la Alcaldía. Trabajos a realizar: Trazo y nivelación, excavación,  muros de mampostería de piedra braza, mejoramiento de terreno, cimbra y decimbra y construcción de muro, colocación de cadena y plantilla de concreto hidráulico, drenes y todo lo necesario para su correcta ejecución.</t>
  </si>
  <si>
    <t>META  1 : 1*(MER) Trabajos de rehabilitación del Mercado Público Hueso Periférico, ubicado en Calzada del Hueso No. 1079, entre Fresales y Canal Nacional, Colonia Granjas Coapa, Alcaldía Tlalpan., dentro del perímetro de la Alcaldía Trabajos a realizar : Rehabilitación de fachada e instalaciones eléctricas.</t>
  </si>
  <si>
    <t>META  1 : 1*(MER) Trabajos de rehabilitación del Trabajos de rehabilitación del Mercado Público José María Morelos y Pavón, ubicado en Don Refugio y Cacahuatales, Colonia Unidad Tenorios 1, dentro del perímetro de la Alcaldía. Trabajos a realizar : Rehabilitación de fachada y concluir trabajos de una bodega.</t>
  </si>
  <si>
    <t>META  1 : 1*(MER) Trabajos de rehabilitación del Mercado Público Mirador, ubicado en bicado en Popolnah esquina Becal, Colonia Lomas de Padierna, dentro del perímetro de la Alcaldía. Trabajos a realizar : Rehabilitación de fachada e instalaciones eléctricas.</t>
  </si>
  <si>
    <t>META  1 : 1*(MER) Trabajos de rehabilitación del Mercado Público Plaza Mexicana del Sur, ubicado en Acoxpa esquina calzada de Tlalpan y Viaducto Tlalpan, Colonia Pueblo San Lorenzo,dentro del perímetro de la Alcaldía Trabajos a realizar : Reparación y rehabilitación en la línea principal de las instalaciones eléctricas del mercado público.</t>
  </si>
  <si>
    <t>META  1 : 1*(MER) Trabajos de rehabilitación del Mercado Público San Andrés Totoltepec, ubicado en 16 de Septiembre s/n entre Reforma y Rivapalacio, Pueblo San Andrés Totoltepec, dentro del perímetro de la Alcaldía Trabajos a realizar : Rehabilitación de techumbre y cortinas en locales.</t>
  </si>
  <si>
    <t>META  1 : 1*(MER) Trabajos de rehabilitación del Mercado Público Torres de Padierna, ubicado en Tixkokob entre Seye y Sacalum, Colonia Torres de Padierna, dentro del perímetro de la Alcaldía Trabajos a realizar : Rehabilitación de fachada e instalaciones eléctricas.</t>
  </si>
  <si>
    <t>META  1 : 1*(MER) Trabajos de rehabilitación del Mercado Público Veinticuatro de Febrero, ubicado en F.F. C.C. Cuernavaca entre Tulum y Prolongación Tekil, Colonia Lomas de Padierna, dentro del perímetro de la Alcaldía Trabajos a realizar : Rehabilitación de fachada e instalaciones eléctricas.</t>
  </si>
  <si>
    <t>META  1 : 1*(MER) Trabajos de rehabilitación del Mercado Público Villa Coapa, avenida canal de Miramontes s/n entre avenida Acoxpa y Caporal, Colonia Villa Coapa, dentro del perímetro de la Alcaldía. Trabajos a realizar : Rehabilitación de fachada, techumbre y núcleos sanitarios.</t>
  </si>
  <si>
    <t>META 1: 1 (SPV): Supervisión de los trabajos ejecutados con el Fondo para la Infraestructura Social (FAIS) para la rehabilitación de la infraestructura pública en diversas ubicaciones, se requiere complementar las acciones que se ejecutarán con el recurso otorgado por el Fondo de Aportaciones para la Infraestructura Social (FAIS), con la finalidad de llevar a cabo la contratación de la supervisión externa de los trabajos de la rehabilitación del alumbrado público,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</si>
  <si>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 xml:space="preserve">Trabajos de rehabilitación de banquetas y guarniciones en diversas ubicaciones de la Alcaldía META 1: 17,214 (M2). Trabajos a realizar: Trazo y nivelación para desplante de estructura para vialidad, con equipo de topografía, demolición por medios manuales de guarnición y banqueta de concreto simple, carga mecánica, acarreo en camión al primer kilómetro y descarga, de material de demolición de concreto hidráulico, volumen medido colocado, acarreo en camión, de material de demolición de concreto, kilómetros subsecuentes, zona urbana, preparación, conformación y compactación en forma manual, de subrasante para banquetas, incluye incorporación de agua, banqueta de 8 cm de espesor de concreto hidráulico, suministrado por proveedor, acabado con volteador en las aristas de banquetas, en tramos alternados, suministro y aplicación en guarnición de pintura de tránsito a base agua de un solo componente con resinas acrílicas, pigmentos,guardquim vial Traflex, color amarillo de imperquimia y reflejante (microesfera), piso de concreto hidráulico fraguado normal, resistencia fC=150 kg/cm2 a 10 cm de espesor, acabado de estampado de piso de concreto hidráulico, con sistema de impresión, instalación eléctrica y equipamiento urbano.
</t>
  </si>
  <si>
    <t>Trabajos de rehabilitación de la superficie de rodamiento mediante trabajos bacheo. Meta 1: 6,667 (M3), se realizarán trabajos  para dar mantenimiento y mejorar la Infraestructura vial referente a rehabilitación de la carpeta asfáltica mediante trabajos de bacheo dentro del perímetro de la Alcaldía Tlalpan. Trabajos a realizar: Trazo y nivelación para desplante de estructura para vialidad; Fresado de pavimento de mezcla asfáltica con máquina perfiladora; Acarreo en camión  de material de demolicion de carpeta asfáltica kilómetros subsecuentes; Barrido de base previo al riego de impregnación; Riego de liga con emulsión asfáltica RR-2K; Carpeta de mezcla asfáltica templada con aditivo, agregado de 19 mm (3/4") de diámetro con incorporación de un 30% y/o un 15% de material de rechace o producto del fresado; Renivelación de brocales de concreto.</t>
  </si>
  <si>
    <t>META 1: 33,333 (M2): Rehabilitación de pavimentación en 33,333 M2 de mapeo en con capeta asfáltica llevando a cabo las siguientes acciones: fresado de carpeta con perfiladora, barrido por medios mecánicos con barredora autopropulsada, mejoramiento del terreno con producto del fresado espesor variable, compactado por medios mecánicos al 95% de su densidad teórica máxima, suministro y aplicación de mezcla asfáltica de 7.5 cm de espesor, colocada con pavimentadora, compactada al 95% de su densidad teórica máxima con compactador de 14 toneladas tipo tandem, riego de impregnación a base de emulsión asfáltica RR 2k a razón de 0.80 LT/M2, así como, del material producto del fresado del lugar indicado por la dependencia al tramo a mapear, transporte de materiales.</t>
  </si>
  <si>
    <t>Meta 1: 3,667 (M2): Trabajos de rehabilitación de vialidades secundarias en 3,667 M2 con empedrado y adoquín, los trabajos consisten en demolición de área dañada, construcción de base de concreto para la colocación de empedrado,  colocación de adoquín, sellado de juntas y limpieza del área de trabajo.</t>
  </si>
  <si>
    <t>META 1: 25,000 (M2): Rehabilitación de pavimentación en 25,000 M2 de mapeo en con capeta asfáltica llevando a cabo las siguientes acciones: fresado de carpeta con perfiladora, barrido por medios mecánicos con barredora autopropulsada, mejoramiento del terreno con producto del fresado espesor variable, compactado por medios mecánicos al 95% de su densidad teórica máxima, suministro y aplicación de mezcla asfáltica de 7.5 cm de espesor, colocada con pavimentadora, compactada al 95% de su densidad teórica máxima con compactador de 14 toneladas tipo tandem, riego de impregnación a base de emulsión asfáltica RR 2k a razón de 0.80 LT/M2, así como, del material producto del fresado del lugar indicado por la dependencia al tramo a mapear, transporte de materiales.</t>
  </si>
  <si>
    <t xml:space="preserve"> Meta 1: 4,545 (LUM): Rehabilitación de infraestructura de alumbrado de 4,545 luminarias que constan de lámpara led de 100w tensión de alimentación de120-277 v ~, con un peso total máximo de 6.150 kg y dimensiones máximas de largo, ancho y alto respectivamente: 36 cm, 26 cm y 10 cm. tipo de montaje pared o pedestal conjunto óptico herméticamente sellado con sello EPDM y cristal de vidrio plano termotemplado curva fotometrica tipo 7h x 7v / 4h x 4v arreglo de leds (módulo) de 84 diodos emisores de luz leds y lentes depolicarbonato individuales de alta eficacia mínima de 140 lm/w para tipo nema 7h x 7v una eficacia mínima de 130 lm/w para tipo nema 4h x 4v flujo luminoso mínimo de 14 000 lm para tipo nema 7h x7v, entre otros.</t>
  </si>
  <si>
    <t>A24NR0131</t>
  </si>
  <si>
    <t>Adquisición de Equipo Audiovisual</t>
  </si>
  <si>
    <t>A24NR0132</t>
  </si>
  <si>
    <t>Adquisición de Software</t>
  </si>
  <si>
    <t>A24NR0133</t>
  </si>
  <si>
    <t>Adquisición de Equipo de Computo y Red</t>
  </si>
  <si>
    <t>A24NR0134</t>
  </si>
  <si>
    <t>Adquisición de vehículos</t>
  </si>
  <si>
    <t>2-6-3-329-S234</t>
  </si>
  <si>
    <t>Programa Social "Activando Tlalpan"</t>
  </si>
  <si>
    <t>Tlalpan</t>
  </si>
  <si>
    <t>Apoyo en especie</t>
  </si>
  <si>
    <t>2-2-1-063-E200</t>
  </si>
  <si>
    <t>Programa Social "Alianza Con Tlalpan"</t>
  </si>
  <si>
    <t>10 de enero 2024</t>
  </si>
  <si>
    <t>Apoyo económico</t>
  </si>
  <si>
    <t>Programa Social "Alianzas Entre Gente Grande"</t>
  </si>
  <si>
    <t>Varias colonias de la Demarcación</t>
  </si>
  <si>
    <t>Programa Social "Amigo Fiel"</t>
  </si>
  <si>
    <t>Programa Social " Caldo Tlalpeño, Inclusión Social"</t>
  </si>
  <si>
    <t>2-4-2-218-E188</t>
  </si>
  <si>
    <t>Programa Social "Camerata Infantil Y Juvenil De Tlalpan 2024"</t>
  </si>
  <si>
    <t>2-6-8-324-S229</t>
  </si>
  <si>
    <t>Programa Social "Con Prevención, Yo Decido"</t>
  </si>
  <si>
    <t>Programa Social "Del Oficio Al Arte"</t>
  </si>
  <si>
    <t>2-6-3-320-E198</t>
  </si>
  <si>
    <t>Programa Social "Estancias Infantiles, Tlalpan"</t>
  </si>
  <si>
    <t>Programa Social "Movilidad Segura, Tlalpan"</t>
  </si>
  <si>
    <t>Programa Social "Mujeres Libres Y En Igualdad"</t>
  </si>
  <si>
    <t>Programa Social "Prevención De Las Violencias, Tlalpan"</t>
  </si>
  <si>
    <t>Programa Social "Tlalpan Contigo"</t>
  </si>
  <si>
    <t>Programa Social "Tlalpan Es Tu Hogar"</t>
  </si>
  <si>
    <t>Programa Social "Tlalpan Hacia El Desarrollo Sostenible"</t>
  </si>
  <si>
    <t>2-2-6-321-E187</t>
  </si>
  <si>
    <t>Programa Social "Tlalpan Resurge"</t>
  </si>
  <si>
    <t>Programa Social "Tlalpan, Grande Como Sus Jóvenes"</t>
  </si>
  <si>
    <t>2-3-2-064-E189</t>
  </si>
  <si>
    <t>Programa Social "Va por tu salud"</t>
  </si>
  <si>
    <t>Programa Social "Yo Aprendo En Grande"</t>
  </si>
  <si>
    <t>2-7-1-323-U048</t>
  </si>
  <si>
    <t>Acción Social "Abrig-At "</t>
  </si>
  <si>
    <t>19 de enero 2024</t>
  </si>
  <si>
    <t>Acción Social "Ecotecnologías "</t>
  </si>
  <si>
    <t>Acción Social "Saludable - Mente"</t>
  </si>
  <si>
    <t>2-4-2-18-E188</t>
  </si>
  <si>
    <t>Acción Social "Tlalpan Mágico, Entrega De Juguetes"2024"</t>
  </si>
  <si>
    <t>10,004</t>
  </si>
  <si>
    <t>3 de mayo 2024</t>
  </si>
  <si>
    <t>En Captura por el Area Ejecutora</t>
  </si>
  <si>
    <t>Tlalpan en Unidad</t>
  </si>
  <si>
    <t>Tlalpan Grande y Diverso</t>
  </si>
  <si>
    <t>1 de abril 2024</t>
  </si>
  <si>
    <t xml:space="preserve">Tlalpan Centro I, Tlalpan Centro II, Tlalcoligia, Héroes de Padierna, Lomas de Padierna, Miguel Hidalgo 2da sección, Miguel Hidalgo 4ta sección, Pedregal de Santa Úrsula Xitla, San Buenaventura, La Joya, Rinconada Coapa 1era sección, Nueva Oriental Coapa, San Pedro Apóstol, Toriello Guerra, Pueblo Quieto, Pedregal de San Nicolás 4ta sección, Pedregal de San Nicolás 1era sección, Miguel Hidalgo 1era sección, Rincón del Mirador I, 2 de octubre, Chimilli, Villa Lázaro Cárdenas, Arboledas del Sur, San Lorenzo Huipulco, Guadalupe, Hacienda de San Juan (Fraccionamiento), Prados Coapa 3era sección, Narciso Mendoza (súper manzana 4), Granjas Coapa, Isidro Fabela, Mesa los Hornos, Pedregal de San Nicolás 3era sección, Ampliación Isidro Fabela, Belisario Domínguez sección XVI, Miguel Hidalgo 3era sección, Barrio el Capulín, Narciso Mendoza super manzana 2, Residencial Villa Coapa super manzana 4, Narciso Mendoza super manzana 3, Popular Santa Teresa, Torres de Padierna, Cuchilla de Padierna, Jardines en la Montaña, San Juan Tepeximilpa, Ampliación Tepeximilpa, Cumbres de Tepetongo, Diamante, Viveros de Coactetlán, La Palma, San Andrés Totoltepec, Divisadero, Tecorral, Barrio Caramaguey, Barrio La Lonja, Barrio La Fama, Fuentes Brotantes, Santa Úrsula Xitla, Vergel del Sur, Prados Coapa 1era sección, Prados Coapa 2da sección, Rancho Los Colorines, Ex Hacienda Coapa, Residencial Villa Coapa Super Manzana 1, Villa Coapa, Unidad Habitacional Tenorios FOVISSSTE, Rinconada de las Hadas, Residecial Acoxpa, Floresta Coyoacán, Belisario Domínguez, Cantera Puente de Piedra, Rómulo Sánchez Mireles, Parques del Pedregal, Barrio San Fernando, Barrio del Niño Jesús, San Pedro Mártir, Ejidos de San Pedro Mártir, Club de Golf, Magisterial Coapa, Cuemanco, A.M.S.A, San Bartolo el Chico, Ex Hacienda San Juan de Dios, Ignacio Chávez, María Esther Zuno de Echeverría, Valle de Tepepan, Valle Escondido, Arenal de Tepepan, Lomas de Texcalaclaco, Plan de Ayala, Valle Verde, Dolores Tlali, Volcanes, El Mirador 1era sección, Pedregal de las Águilas, Movimiento Organizado de Tlalpan, Rinconada del Mirador, Narciso Mendoza Super Manzana 5, Narciso Mendoza Super Manzana 6, Juventud Unida, Residencial Villa Coapa Super Manzana 8, Fuentes de Tepepan, Emilio Portes Gil (Unidad Habitacional), Pedregal de San Nicolás 5ta Sección, Mirador I, Mirador II, Pedregal de San Nicolás 2da sección, San Miguel Topilejo, Los Encinos, Lomas Pedregal, Lomas Hidalgo, Lomas Altas de Padierna, Cultura Maya, Bosques del Pedregal, Lomas de Cuilotepec, Vistas del Pedregal, San Nicolás II, El Zacatón, Chichicaspatl, Chimalcoyotl, Cruz del Farol, Paraje 38, Primavera, Verano, Parres el Guarda, Nuevo Renacimiento Axalco, Texcaltenco, Tlaxcaltengo La Mesa, Tlalpuente, Tlalmille, Zacayucan Peña Pobre, Solidaridad, Belvedere y Comuneros de Santa Úrsula. </t>
  </si>
  <si>
    <t>2 de octubre, Ahuacatitla, Ampliación Isidro Fabela, Ampliación Lomas de Padierna, Ampliación Tepeximilpa, Arboledas del Sur, Atocpa Sur, Ayocatitla Asunción, Ayometitla, Belisario Domínguez Sección XVI, Belvedere Ajusco, Bosque de Tepeximilpa (San Andrés Totoltepec), Bosques del Pedregal, Cantera Puente de Piedra, Chichicaspatl, Chimalcoyotl, Colinas del Ajusco, Colinas del Bosque, Cruz del Farol, Cuchilla de Padierna, Cultura Maya, Cumbres de Tepetongo, Del Niño Jesús, Ejidos de San Pedro Mártir, Ejidos de San Pedro Mártir (Norte), El Capulín, El Divisadero, El Mirador 1a Sección, El Mirador 2a Sección, El Mirador 3a Sección, El Zacatón, Fuentes Brotantes, Fuentes de Tepepan, Granjas Coapa Oriente, Héroes de Padierna, Isidro Fabela, Isidro Fabela II (Oriente), Jardines de San Juan, Jardines del Ajusco, Juventud Unida, La Joya, La Magdalena, Petlacalco, La primavera, Lomas Altas de Padierna Sur, Lomas de Padierna (Lomas de Padierna I), Lomas de Padierna Sur (Lomas de Padierna II), Lomas de Tepemecatl, Lomas Hidalgo, Los Encinos, Los Volcanes, Ma. Esther Zuno de Echeverría, Mesa Los Hornos, Miguel Hidalgo, Miguel Hidalgo 1a Sección. Miguel Hidalgo 2a Sección. Miguel Hidalgo 3a Sección, Miguel Hidalgo 4a Sección, Mirador del Valle, Mirador II, Movimiento Organizado de Tlalpan, Nuevo Renacimiento de Axalco, Ocotla, Paraje 38, Parres El Guarda, Pedregal de las Águilas, Pedregal de San Nicolás 1a Sección, Pedregal de San Nicolás 2a Sección, Pedregal de San Nicolás 3a Sección, Pedregal de San Nicolás 4a Sección, Pedregal de Santa Úrsula Xitla, Piedra Larga San Miguel Topilejo, Plan de Ayala, Popular Santa Teresa, Progreso Tlalpan San Andrés Totoltepec, Pueblo Quieto, Rinconada El Mirador, Rómulo Sánchez Mireles, San Andrés Totoltepec, San Juan Tepeximilpa, San Juan Tepeximilpa (Ampliación), San Lorenzo Huipulco, San Miguel Ajusco, San Miguel Topilejo, San Miguel Xicalco, San Nicolás II, San Pedro Apóstol, San Pedro Mártir, Santa Úrsula Xitla, Santísima Trinidad, Santo Tomas Ajusco, Tecorral, Tepeximilpa La Paz, Tlalcoligia, Tlalmille, Tlalpan, Tlalpan Centro, Tlalpuente, Toriello Guerra, Torres de Padierna, Uh Fovissste San Pedro Mártir, Uh Fuentes Brotantes Miguel Hidalgo, UH ISSSFAM No. 7, Valle de Tepepan, Villa Lázaro Cárdenas, Vistas del Pedregal, Viveros de Coactetlan, Xaxalco.</t>
  </si>
  <si>
    <t>Ampliación Miguel Hidalgo, Arboledas del Sur, 2 de Octubre, Arenal Guadalupe, Barrio la Fama, Belisario Dominguez, Belvedere, Bosques de Tepeximilpa, Bosques del Pedregal, Cantera Puente de Piedra, Chichicaspatl, Chimalcoyotl, Chimilli, Cruz del Farol, Cuevitas, Cultura Maya, Divisadero, Ejidos de San Pedro Mártir, El Arenal, El Mirador, El Zacatón, Ex Hacienda Coapa, Ex Hacienda San Juan de Dios, Fuentes de Tepepan, Granjas Coapa, Guadalupe Tlalpan, Héroes de 1910, Héroes de Padierna, Hornos, Isidro Fabela, Jardines del Ajusco, La Joya, La Libertad, Lomas Altas de Padierna, Lomas de Padierna II, Ma. Esther Zuno de Echeverría, Los Volcanes, Mesa los Hornos, Magdalena Petlacalco, Miguel Hidalgo 1a Sección, Miguel Hidalgo, Mirador del Valle, Miguel Hidalgo 3ra. Sección, Miguel Hidalgo 2da. Sección, Mirador II, Paraje Nopaltitla Ajusco, Narciso Mendoza, Paraje Xitle, Parres el Guarda, Pedregal de San Nicolás, Pedregal de San Nicolás 4ta. Sección, Pedregal de Santa Úrsula Xitla, Popular Santa Teresa, Primavera, Plan de Ayala, San Andrés Totoltepec, Rinconada Coapa, San Miguel Ajusco, San Miguel Topilejo, San Lorenzo Huipulco, San Pedro Mártir, San Miguel Xicalco, Santa Cruz, Santo Tomas Ajusco, Tecorral, Tepetlica el Alto, Tlalcoligia, Tezontitla, Tlalmille, Tlalpuente, Toriello Guerra, Tlalpan Centro, Villa Coapa, Torres de Padierna, Valle Escondido, Volcanes, Villa Lázaro Cárdenas.</t>
  </si>
  <si>
    <t>Narciso Mendoza, Villa Lázaro Cárdenas, Granjas Coapa, La Joya, Héroes de Padierna, Popular Santa Teresa, Tepe tongo, Isidro Fabela, Toriello Guerra, Miguel Hidalgo, Cultura Maya, y Miguel Hidalgo 2da sección,  Fuentes Brotantes, San Fernando, Coapa, Zapote, Pueblos, San Miguel Topilejo, San Andrés Totoltepec, San Pedro Mártir , Chimalcoyotl, San Miguel Xicalco, Magdalena Petlacalco, Santo Tomás Ajusco, San Miguel Ajusco.</t>
  </si>
  <si>
    <t>U. Hab. Aljibe 59, U. Hab. Antigua Acanto, U. Hab. Antigua Ajusco II, U. Hab. Cacahuatales 12, U.
Hab. Cacahuatales 54, U. Hab. Cacahuatales 57, U. Hab. Cebadales 50, Condominio Acueducto 
Tlalpan, Condominio La Paz, Condominio Residencial Villas del Sur, Conjunto Urbano Cuemanco, U.
Hab. Dr. Ignacio Chávez, U. Hab. Emilio Portes Gil, U. Hab. Florales 42, U. Hab. Florales 46, U. Hab.
FOVISSSTE Fuentes Brotantes Bloque A, U. Hab. FOVISSSTE Fuentes Brotantes Bloque B, U. Hab.
FOVISSSTE Fuentes Brotantes Bloque H, U. Hab. FOVISSSTE Fuentes Brotantes Bloque J, U. Hab.
FOVISSSTE Fuentes Brotantes Bloque K, U. Hab. FOVISSSTE Fuentes Brotantes Bloque L, U. Hab.
FOVISSSTE Fuentes Brotantes Bloque M, U. Hab. FOVISSSTE Fuentes Brotantes Manzana 2, U. Hab.
FOVISSSTE Fuentes Brotantes Manzana 3, U. Hab. FOVISSSTE Fuentes Brotantes Manzana 4, U.
Hab. FOVISSSTE Fuentes Brotantes Manzana 5, U. Hab. FOVISSSTE San Pedro Mártir, U. Hab.
Fuentes Brotantes Corregidora 249, U. Hab. Fuentes Brotantes Corregidora 444, U. Hab. Hueso
Periférico ISSFAM, U. Hab. INVI (Michoacán), U. Hab. ISSFAM I (Circuito Pergoleros 40), U. Hab.
ISSFAM I Sección 2, U. Hab. La Joya 131 y U. Hab. La Joya 135, U. Hab. Loteria Nacional (230), U.
Hab. Luis Donaldo Colosio, U. Hab. Miramontes 348, U. Hab. Misiones Tlapan 1, U. Hab. Narciso
Mendoza S.M.1, U. Hab. Narciso Mendoza S.M.2, U. Hab. Narciso Mendoza S.M.3, U. Hab. Narciso
Mendoza S.M.7, U. Hab. Peña Pobre, U. Hab. Plaza del Oro, U. Hab. Portales del Bosque, U. Hab.
Residencial Fuentes de Cantera, U. Hab. Rinconada del Convento, U. Hab. Rinconada del Moral, U.
Hab. Tenorios 150 FOVISSSTE, U. Hab. Tenorios II Cor. (224), U. Hab. Tenorios INFONAVIT I y II
(222), U. Hab. Tlalpan 2000, U. Hab. Villa Benalmadena, U. Hab. Villa del Puente FOVISSSTE, U.
Hab. Villa Olímpica, U. Hab. Vista Montaña III, U. Hab. Zapote I, U. Hab. Zapote II.</t>
  </si>
  <si>
    <t>12-001</t>
  </si>
  <si>
    <t>AHUACATITLA</t>
  </si>
  <si>
    <t>IECM-DD16-000473/24</t>
  </si>
  <si>
    <t>TORRES DE SEGURIDAD</t>
  </si>
  <si>
    <t>12-002</t>
  </si>
  <si>
    <t>AMPLIACION MIGUEL HIDALGO 2A SECC</t>
  </si>
  <si>
    <t>IECM-DD14-000179/24</t>
  </si>
  <si>
    <t>FORO CULTURAL BENITA GALEANA</t>
  </si>
  <si>
    <t>12-003</t>
  </si>
  <si>
    <t>AMPLIACION MIGUEL HIDALGO 3A SECC</t>
  </si>
  <si>
    <t>IECM-DD14-000354/24</t>
  </si>
  <si>
    <t>COLOR A TU COLONIA</t>
  </si>
  <si>
    <t>12-004</t>
  </si>
  <si>
    <t>AMPLIACION MIGUEL HIDALGO 4A SECC</t>
  </si>
  <si>
    <t>IECM-DD14-000155/24</t>
  </si>
  <si>
    <t>LUMINARIAS</t>
  </si>
  <si>
    <t>12-005</t>
  </si>
  <si>
    <t>AMSA</t>
  </si>
  <si>
    <t>IECM-DD19-000187/24</t>
  </si>
  <si>
    <t>CAMBIO DE TUBERÍA HIDRÁULICA PARA TODA LA COLONIA</t>
  </si>
  <si>
    <t>12-007</t>
  </si>
  <si>
    <t>ARBOLEDAS DEL SUR</t>
  </si>
  <si>
    <t>IECM-DD19-000043/24</t>
  </si>
  <si>
    <t>BANQUETA NUEVA, RESPETO A LA NATURALEZA</t>
  </si>
  <si>
    <t>12-008</t>
  </si>
  <si>
    <t>ARENAL GUADALUPE TLALPAN</t>
  </si>
  <si>
    <t>IECM-DD19-000269/24</t>
  </si>
  <si>
    <t>DESAZOLVE Y PODA DE ÁRBOLES</t>
  </si>
  <si>
    <t>12-009</t>
  </si>
  <si>
    <t>ARENAL PUERTA TEPEPAN</t>
  </si>
  <si>
    <t>IECM-DD19-000223/24</t>
  </si>
  <si>
    <t>REHABILITACIÓN GENERAL DEL CÁRCAMO</t>
  </si>
  <si>
    <t>12-010</t>
  </si>
  <si>
    <t>ATOCPA SUR</t>
  </si>
  <si>
    <t>IECM-DD16-000634/24</t>
  </si>
  <si>
    <t>SEGURIDAD PARA LOS VECINOS DE ATOCPA</t>
  </si>
  <si>
    <t>12-011</t>
  </si>
  <si>
    <t>AYOCATITLA, ASUNCION</t>
  </si>
  <si>
    <t>IECM-DD16-000167/24</t>
  </si>
  <si>
    <t>CÁMARAS DE SEGURIDAD PARA CALLES SEGURAS EN COLONIA AYOCATITLA-ASUNCIÓN</t>
  </si>
  <si>
    <t>12-013</t>
  </si>
  <si>
    <t>BELVEDERE</t>
  </si>
  <si>
    <t>IECM-DD16-000200/24</t>
  </si>
  <si>
    <t>AMPLIACIÓN DE PARQUE FAMILIAR BELVEDERE PARA HABILITAR UN MÓDULO SANITARIO, CON TANQUE CISTERNA PARA AGUA, LUMINARIAS, BANCAS Y CIRCUITO PARA CAMINAR</t>
  </si>
  <si>
    <t>12-014</t>
  </si>
  <si>
    <t>BOSQUES DE TEPEXIMILPA</t>
  </si>
  <si>
    <t>IECM-DD14-000280/24</t>
  </si>
  <si>
    <t>PINTURA PARA FACHADAS</t>
  </si>
  <si>
    <t>12-016</t>
  </si>
  <si>
    <t>BOSQUES DEL PEDREGAL</t>
  </si>
  <si>
    <t>IECM-DD16-000471/24</t>
  </si>
  <si>
    <t>MEJOR MOVILIDAD PARA NUESTROS NIÑOS, NIÑAS Y ADULTOS MAYORES</t>
  </si>
  <si>
    <t>12-017</t>
  </si>
  <si>
    <t>CALVARIO CAMISETAS</t>
  </si>
  <si>
    <t>IECM-DD14-000451/24</t>
  </si>
  <si>
    <t>LUMINARIAS Y CIRCUITO DE CAMINATA PARA NIÑAS, NIÑOS Y PERSONAS ADULTAS MAYORES EN EL AREA VERDE EL CAMPITO</t>
  </si>
  <si>
    <t>12-018</t>
  </si>
  <si>
    <t>CANTERA PUENTE DE PIEDRA</t>
  </si>
  <si>
    <t>IECM-DD14-000346/24</t>
  </si>
  <si>
    <t>CANTERA SEGURA: PREVENCIÓN DE POSIBLE DESPRENDIMIEMTO DE ROCAS A TRAVES DE OBRA DE REFORZAMIENTO</t>
  </si>
  <si>
    <t>12-019</t>
  </si>
  <si>
    <t>CHICHICASPATL</t>
  </si>
  <si>
    <t>IECM-DD14-000262/24</t>
  </si>
  <si>
    <t>ADQUISICION E INSTALACION DE CALENTADORES SOLARES</t>
  </si>
  <si>
    <t>12-020</t>
  </si>
  <si>
    <t>CHIMALCOYOC</t>
  </si>
  <si>
    <t>IECM-DD16-000618/24</t>
  </si>
  <si>
    <t>REPARACIÓN DE LA CALLE CRISTOBAL COLÓN</t>
  </si>
  <si>
    <t>12-022</t>
  </si>
  <si>
    <t>CHIMILLI</t>
  </si>
  <si>
    <t>IECM-DD16-000079/24</t>
  </si>
  <si>
    <t>COLOCACIÓN DE CÁMARAS DE VIGILANCIA EN ALGUNOS LUGARES ESTRATEGICOS DE LA COLONIA</t>
  </si>
  <si>
    <t>12-023</t>
  </si>
  <si>
    <t>CLUB DE GOLF MEXICO-SAN BUENAVENTURA</t>
  </si>
  <si>
    <t>IECM-DD19-000072/24</t>
  </si>
  <si>
    <t>CONTINUAR CON LA INSTALACIÓN DE LUMINARIAS TIPO LED, CON FOTOCELDAS EN LA COLONIA</t>
  </si>
  <si>
    <t>12-024</t>
  </si>
  <si>
    <t>COAPA 2A SECCION-RAMOS MILLAN</t>
  </si>
  <si>
    <t>IECM-DD19-000491/24</t>
  </si>
  <si>
    <t>12-025</t>
  </si>
  <si>
    <t>COLINAS DEL BOSQUE-LAS TORTOLAS</t>
  </si>
  <si>
    <t>IECM-DD19-000330/24</t>
  </si>
  <si>
    <t>BOMBAS DE AGUA PARA LAS TÓRTOLAS</t>
  </si>
  <si>
    <t>12-026</t>
  </si>
  <si>
    <t>CONDOMINIO DEL BOSQUE (FRACC)-BOSQUE DE TLALPAN</t>
  </si>
  <si>
    <t>IECM-DD14-000437/24</t>
  </si>
  <si>
    <t>AUMENTO DE MALLA EN BARDA PERIMETRAL</t>
  </si>
  <si>
    <t>12-027</t>
  </si>
  <si>
    <t>CONJUNTO URBANO CUEMANCO (U HAB)</t>
  </si>
  <si>
    <t>IECM-DD19-000358/24</t>
  </si>
  <si>
    <t>IMPERMEABILIZACIÓN</t>
  </si>
  <si>
    <t>12-029</t>
  </si>
  <si>
    <t>CRUZ DEL FAROL</t>
  </si>
  <si>
    <t>IECM-DD16-000339/24</t>
  </si>
  <si>
    <t>ILUMINACIÓN, ADECUACIÓN Y MEJROA DE LA INFRAESTRUCTURA DE LAS CALLES Y SENDERO SEGURO CRUZ DEL FAROL, CONTINUIDAD DEL PRESUPUESTO PARTICIPATIVO 2023.</t>
  </si>
  <si>
    <t>12-030</t>
  </si>
  <si>
    <t>CUCHILLA DE PADIERNA</t>
  </si>
  <si>
    <t>IECM-DD14-000340/24</t>
  </si>
  <si>
    <t>BANQUETAS PARA CUCHILLA 2</t>
  </si>
  <si>
    <t>12-031</t>
  </si>
  <si>
    <t>CUILOTEPEC II</t>
  </si>
  <si>
    <t>IECM-DD16-000439/24</t>
  </si>
  <si>
    <t>CAMARAS DE VIDEO VIGILANCIA PARA TODA LA COLONIA</t>
  </si>
  <si>
    <t>12-032</t>
  </si>
  <si>
    <t>CULTURA MAYA</t>
  </si>
  <si>
    <t>IECM-DD14-000422/24</t>
  </si>
  <si>
    <t>DEPORTE, RECREACION Y JUEGO EN C. MAYA REHABILITACION DE ESPACIOS Y CREACION DE ARENERO</t>
  </si>
  <si>
    <t>12-033</t>
  </si>
  <si>
    <t>DIAMANTE</t>
  </si>
  <si>
    <t>IECM-DD14-000461/24</t>
  </si>
  <si>
    <t>SEGURIDAD, PARA TODOS CON CAMARAS DE VIDEOVIGILANCIA</t>
  </si>
  <si>
    <t>12-034</t>
  </si>
  <si>
    <t>DOLORES TLALI</t>
  </si>
  <si>
    <t>IECM-DD16-000450/24</t>
  </si>
  <si>
    <t>ALARMAS VECINALES PARA EL EXTERIOR DE LAS CALLES DE LA COLONIA</t>
  </si>
  <si>
    <t>12-035</t>
  </si>
  <si>
    <t>EJIDOS DE SAN PEDRO MARTIR I (NORTE)</t>
  </si>
  <si>
    <t>IECM-DD16-000562/24</t>
  </si>
  <si>
    <t>COLOCACIÓN DE CAMARA DE VIGILANCIA</t>
  </si>
  <si>
    <t>12-036</t>
  </si>
  <si>
    <t>EL ARENAL</t>
  </si>
  <si>
    <t>IECM-DD16-000424/24</t>
  </si>
  <si>
    <t>REENCARPETADO EN LA CALLE MOCTEZUMA DESDE CALLE PROL. MOCTEZUMA HASTA 3A CDA DE MOCTEZUMA</t>
  </si>
  <si>
    <t>12-037</t>
  </si>
  <si>
    <t>EL DIVISADERO</t>
  </si>
  <si>
    <t>IECM-DD16-000242/24</t>
  </si>
  <si>
    <t>ARREGLO DE BANQUETAS Y PASOS CON ESCALONES EN TODA LA COLONIA</t>
  </si>
  <si>
    <t>12-039</t>
  </si>
  <si>
    <t>EL ZACATON</t>
  </si>
  <si>
    <t>IECM-DD16-000365/24</t>
  </si>
  <si>
    <t>ENCHULA TU ZAGUÁN CON PINTURA ANTIGRAFITIS</t>
  </si>
  <si>
    <t>12-040</t>
  </si>
  <si>
    <t>EMILIO PORTES GIL PEMEX PICACHO (U HAB)</t>
  </si>
  <si>
    <t>IECM-DD14-000415/24</t>
  </si>
  <si>
    <t>JUEGOS INFANTILES SUSTITUCION DE JUEGOS PARA NIÑOS QUE SE ENCUENTRAN EN EL AREA JUNTO A LA CANCHA DE BASKETBALL</t>
  </si>
  <si>
    <t>12-042</t>
  </si>
  <si>
    <t>EX HACIENDA SAN JUAN DE DIOS</t>
  </si>
  <si>
    <t>IECM-DD19-000138/24</t>
  </si>
  <si>
    <t>CALENTADORES SOLARES CON INSTALACION SEGUNDA Y TERCERA ETAPA</t>
  </si>
  <si>
    <t>12-043</t>
  </si>
  <si>
    <t>FLORESTA-PRADO-VERGEL COAPA</t>
  </si>
  <si>
    <t>IECM-DD19-000404/24</t>
  </si>
  <si>
    <t>SISTEMA DE VIDEOVIGILANCIA MEDIANTE CIRCUITO CERRADO Y MONITOREO REMOTO/ JUEGOS PARA NIÑOS</t>
  </si>
  <si>
    <t>12-044</t>
  </si>
  <si>
    <t>UNIDADES HABITACIONALES DE TENORIOS</t>
  </si>
  <si>
    <t>IECM-DD19-000100/24</t>
  </si>
  <si>
    <t>RED HIDRÁULICA DE AGUA POTABLE DE CALZADA DE LOS TENORIOS 224</t>
  </si>
  <si>
    <t>12-045</t>
  </si>
  <si>
    <t>FOVISSSTE SAN PEDRO MARTIR (U HAB)</t>
  </si>
  <si>
    <t>IECM-DD16-000246/24</t>
  </si>
  <si>
    <t>BARDA DE PIEDRA, EXTERIOR DE LA UNIDAD, EN EL FRENTE</t>
  </si>
  <si>
    <t>12-046</t>
  </si>
  <si>
    <t>FRESNO</t>
  </si>
  <si>
    <t>IECM-DD14-000073/24</t>
  </si>
  <si>
    <t>CAMARAS DE VIDEOVIGILANCIA</t>
  </si>
  <si>
    <t>12-047</t>
  </si>
  <si>
    <t>FUENTES BROTANTES MIGUEL HIDALGO (U HAB)</t>
  </si>
  <si>
    <t>IECM-DD14-000271/24</t>
  </si>
  <si>
    <t>SUSTITUCION Y MANTENIMIENTO A LA RED DE DISTRIBUCION DE AGUA POTABLE INCLUYENDO TUBERIA, VALVULAS Y LO NECESARIO PARA SU FUNCIONAMIENTO</t>
  </si>
  <si>
    <t>12-048</t>
  </si>
  <si>
    <t>FUENTES Y PEDREGAL DE TEPEPAN</t>
  </si>
  <si>
    <t>IECM-DD19-000219/24</t>
  </si>
  <si>
    <t>SUSTITUCIÓN DE RED DE AGUA POTABLE EN CALLE FUENTE EL VIEJO</t>
  </si>
  <si>
    <t>12-049</t>
  </si>
  <si>
    <t>FUENTES DEL PEDREGAL</t>
  </si>
  <si>
    <t>IECM-DD14-000286/24</t>
  </si>
  <si>
    <t>RESCATE PARQUE LOS ILUSOS</t>
  </si>
  <si>
    <t>12-050</t>
  </si>
  <si>
    <t>GRANJAS COAPA</t>
  </si>
  <si>
    <t>IECM-DD19-000384/24</t>
  </si>
  <si>
    <t>CONSTRUCCIÓN DE SALÓN DE USOS MÚLTIPLES DENTRO DE LA UNIDAD HABITACIONAL CAFETALES 140 EN GRANJAS COAPA</t>
  </si>
  <si>
    <t>12-051</t>
  </si>
  <si>
    <t>GRANJAS COAPA ORIENTE</t>
  </si>
  <si>
    <t>IECM-DD19-000157/24</t>
  </si>
  <si>
    <t>EMBELLECIMIENTO DE ÁREAS VERDES</t>
  </si>
  <si>
    <t>12-053</t>
  </si>
  <si>
    <t>HACIENDA SAN JUAN-RINCON DE SAN JUAN</t>
  </si>
  <si>
    <t>IECM-DD19-000556/24</t>
  </si>
  <si>
    <t>SEGURIDAD PARA TU FAMILIA</t>
  </si>
  <si>
    <t>12-055</t>
  </si>
  <si>
    <t>HEROES DE 1910</t>
  </si>
  <si>
    <t>IECM-DD16-000505/24</t>
  </si>
  <si>
    <t>REENCARPETADO EN LA CALLE PRINCIPAL, ARBOLEDAS (CAMINO A LA MARINA)</t>
  </si>
  <si>
    <t>12-057</t>
  </si>
  <si>
    <t>HUESO PERIFERICO-ISSSFAM NO. 7 (U HABS)</t>
  </si>
  <si>
    <t>IECM-DD19-000070/24</t>
  </si>
  <si>
    <t>REENCARPETADO</t>
  </si>
  <si>
    <t>12-059</t>
  </si>
  <si>
    <t>IGNACIO CHAVEZ (U HAB)</t>
  </si>
  <si>
    <t>IECM-DD19-000387/24</t>
  </si>
  <si>
    <t>PANELES SOLARES</t>
  </si>
  <si>
    <t>12-060</t>
  </si>
  <si>
    <t>ISIDRO FABELA I (PONIENTE)</t>
  </si>
  <si>
    <t>IECM-DD14-000034/24</t>
  </si>
  <si>
    <t>LUMINARIA LED SOLAR PARA VIALIDADES</t>
  </si>
  <si>
    <t>12-061</t>
  </si>
  <si>
    <t>ISIDRO FABELA (AMPL)</t>
  </si>
  <si>
    <t>IECM-DD14-000357/24</t>
  </si>
  <si>
    <t>RESTAURACIÓN Y ARREGLO DE LAS ESCALERAS DEL PARQUE JOSÉ SALCEDO</t>
  </si>
  <si>
    <t>12-062</t>
  </si>
  <si>
    <t>ISSSFAM NO. 1 (U HAB)-VILLA TLALPAN</t>
  </si>
  <si>
    <t>IECM-DD16-000404/24</t>
  </si>
  <si>
    <t>REPARACIÓN, NIVELACIÓN Y CONSTRUCCIÓN DE BANQUETAS NIVELACIÓN DE LA CANCHA DEL PARQUE.</t>
  </si>
  <si>
    <t>12-064</t>
  </si>
  <si>
    <t>JARDINES COAPA-BELISARIO DOMINGUEZ</t>
  </si>
  <si>
    <t>IECM-DD19-000050/24</t>
  </si>
  <si>
    <t>CONTINUIDAD DEL REENCARPETADO DE LA CALLE SEBASTIÁN LERDO DE TEJADA EN EL SENTIDO DE PROL. DIVISIÓN DEL NORTE A CALZADA DE GUADALUPE</t>
  </si>
  <si>
    <t>12-065</t>
  </si>
  <si>
    <t>JARDINES DE SAN JUAN</t>
  </si>
  <si>
    <t>IECM-DD16-000181/24</t>
  </si>
  <si>
    <t>ALARMAS, ALERTAS VECINALES PARA POSTES</t>
  </si>
  <si>
    <t>12-066</t>
  </si>
  <si>
    <t>JARDINES DEL AJUSCO</t>
  </si>
  <si>
    <t>IECM-DD14-000375/24</t>
  </si>
  <si>
    <t>CAMARAS PARA NUESTRA SEGURIDAD</t>
  </si>
  <si>
    <t>12-067</t>
  </si>
  <si>
    <t>JARDINES EN LA MONTAÑ‘A</t>
  </si>
  <si>
    <t>IECM-DD14-000436/24</t>
  </si>
  <si>
    <t>REPARACION DE TODO EL ADOQUINADO DE TODA LA LATERAL DESDE PICACHO AJUSCO HASTA CAMINO A SANTA TERESA</t>
  </si>
  <si>
    <t>12-068</t>
  </si>
  <si>
    <t>JUVENTUD UNIDA</t>
  </si>
  <si>
    <t>IECM-DD16-000641/24</t>
  </si>
  <si>
    <t>SUSTITUCION DE LA RED HIDRAULICA EN LAS CALLES: CERRADA MIRADOR, ANDADOR MIRADOR Y MIRADOR (HASTA EL ALCANCE PRESUPUESTAL)</t>
  </si>
  <si>
    <t>12-069</t>
  </si>
  <si>
    <t>BARRIO LA LONJA</t>
  </si>
  <si>
    <t>IECM-DD14-000154/24</t>
  </si>
  <si>
    <t>CAMARAS DE VIDEOVIGILANCIA DE EXTERIORES INHALAMBRICAS WIFI CON ALARMA CON AUDIO VIDIRECCIONAL</t>
  </si>
  <si>
    <t>12-070</t>
  </si>
  <si>
    <t>LA FAMA</t>
  </si>
  <si>
    <t>IECM-DD14-000216/24</t>
  </si>
  <si>
    <t>REENCARPETADO DE CALLE UNION Y CALLE LA FAMA</t>
  </si>
  <si>
    <t>12-071</t>
  </si>
  <si>
    <t>LA GUADALUPANA</t>
  </si>
  <si>
    <t>IECM-DD16-000021/24</t>
  </si>
  <si>
    <t>ALARMAS VECINALES DOBLE SIRENA EXTERIOR CON CONTROL LARGO ALCANCE EN PUNTOS ESTRATEGICOS DENTRO DE TODA LA COLONIA</t>
  </si>
  <si>
    <t>12-072</t>
  </si>
  <si>
    <t>LA JOYA</t>
  </si>
  <si>
    <t>IECM-DD14-000489/24</t>
  </si>
  <si>
    <t>SENDERO SEGURO LUMINARIAS DE POSTE</t>
  </si>
  <si>
    <t>12-073</t>
  </si>
  <si>
    <t>LA LIBERTAD - IXTLAHUACA</t>
  </si>
  <si>
    <t>IECM-DD16-000265/24</t>
  </si>
  <si>
    <t>PAVIMENTACIÓN CON MATERIALES DE CONCRETO</t>
  </si>
  <si>
    <t>12-074</t>
  </si>
  <si>
    <t>LA MAGDALENA PETLACALCO (PBLO)</t>
  </si>
  <si>
    <t>N/P</t>
  </si>
  <si>
    <t xml:space="preserve">DELIMITACIÓN PERIMETRAL DEL NUEVO ESPACIO ASIGNADO AL PANTEÓN (CONSTRUCCIÓN DE BARDA EN BASE A LA LEY PANTEONES) HASTA DONDE ALCANCE EL PRESUPUESTO </t>
  </si>
  <si>
    <t>12-075</t>
  </si>
  <si>
    <t>LA PALMA</t>
  </si>
  <si>
    <t>IECM-DD16-000370/24</t>
  </si>
  <si>
    <t>ALUMBRADO LA PALMA CAMINANDO LIBRE Y SEGURO</t>
  </si>
  <si>
    <t>12-076</t>
  </si>
  <si>
    <t>LA PRIMAVERA</t>
  </si>
  <si>
    <t>IECM-DD16-000614/24</t>
  </si>
  <si>
    <t>ALARMAS, ALERTAS PARA VECINOS</t>
  </si>
  <si>
    <t>12-077</t>
  </si>
  <si>
    <t>LA TORTUGA XOLALPA-HCO COLEGIO MILITAR</t>
  </si>
  <si>
    <t>IECM-DD19-000228/24</t>
  </si>
  <si>
    <t>COLOCACION DE ADOCRETO Y BANQUETAS EN EL CIRCUITO DE CERRADA DE CAMINO REAL AL AJUSCO</t>
  </si>
  <si>
    <t>12-079</t>
  </si>
  <si>
    <t>LOMAS ALTAS DE PADIERNA SUR</t>
  </si>
  <si>
    <t>IECM-DD16-000372/24</t>
  </si>
  <si>
    <t>BANQUETAS VERDES CAMINEMOS SEGUROS</t>
  </si>
  <si>
    <t>12-080</t>
  </si>
  <si>
    <t>LOMAS DE CUILOTEPEC</t>
  </si>
  <si>
    <t>IECM-DD16-000507/24</t>
  </si>
  <si>
    <t>RENIVELACIÓN DE CALLE MIRADOR, UNIFICAR EL NIVEL DE ARROYO VEHICULAR Y CONSTRUCCIÓN DE REBOSADERO</t>
  </si>
  <si>
    <t>12-082</t>
  </si>
  <si>
    <t>AMPLIACION LOMAS DE PADIERNA</t>
  </si>
  <si>
    <t>IECM-DD14-000109/24</t>
  </si>
  <si>
    <t>RASTRILLADO, COLOCACION DE CONCRETO HIDRAULICO, CONEXION DE REJILLAS YA EXISTENTES Y RESUMIDERO, CON CEPILLADO EN ACABADO, EN CALLE CHONTALPA</t>
  </si>
  <si>
    <t>12-084</t>
  </si>
  <si>
    <t>LOMAS DE TEXCALATLACO</t>
  </si>
  <si>
    <t>IECM-DD16-000299/24</t>
  </si>
  <si>
    <t>CÁMARAS DE SEGURIDAD PARA TODA LA COLONIA</t>
  </si>
  <si>
    <t>12-085</t>
  </si>
  <si>
    <t>LOMAS DEL PEDREGAL</t>
  </si>
  <si>
    <t>IECM-DD14-000043/24</t>
  </si>
  <si>
    <t>REENCARPETADO DE LA CALLE ICAICHE</t>
  </si>
  <si>
    <t>12-086</t>
  </si>
  <si>
    <t>LOMAS HIDALGO</t>
  </si>
  <si>
    <t>IECM-DD14-000576/24</t>
  </si>
  <si>
    <t>ILUMINACIÓN DE SENDEROS SEGUROS EN LOMAS HIDALGO.</t>
  </si>
  <si>
    <t>12-087</t>
  </si>
  <si>
    <t>LOS ENCINOS</t>
  </si>
  <si>
    <t>IECM-DD14-000445/24</t>
  </si>
  <si>
    <t>MEJORANDO NUESTRAS CALLES ENCARPETADO AL ALCANCE FINANCIERO</t>
  </si>
  <si>
    <t>12-088</t>
  </si>
  <si>
    <t>LOS PASTORES</t>
  </si>
  <si>
    <t>IECM-DD16-000575/24</t>
  </si>
  <si>
    <t>PINTURA DE FACHADAS PARA LA COLONIA LOS PASTORES</t>
  </si>
  <si>
    <t>12-089</t>
  </si>
  <si>
    <t>LOS VOLCANES</t>
  </si>
  <si>
    <t>IECM-DD16-000011/24</t>
  </si>
  <si>
    <t>CONTINUIDAD DE SUMINISTRO E INSTALACIÓN DE CALENTADORES SOLARES DE 12 TUBOS PARA TODA LA COLONIA LOS VOLCANES</t>
  </si>
  <si>
    <t>12-092</t>
  </si>
  <si>
    <t>MA ESTHER ZUNO DE ECHEVERRIA-TLALPUENTE</t>
  </si>
  <si>
    <t>IECM-DD16-000027/24</t>
  </si>
  <si>
    <t>CAMBIO DE LA RED HIDRÁULICA EN LAS CALLES CERRO TLALPUENTE, CERRO TLALMILLE Y CERRO XITLE</t>
  </si>
  <si>
    <t>12-093</t>
  </si>
  <si>
    <t>COAPA-VILLA CUEMANCO</t>
  </si>
  <si>
    <t>IECM-DD19-000449/24</t>
  </si>
  <si>
    <t>CAMARAS DE VIGILANCIA</t>
  </si>
  <si>
    <t>12-094</t>
  </si>
  <si>
    <t>MESA LOS HORNOS, TEXCALTENCO</t>
  </si>
  <si>
    <t>IECM-DD14-000391/24</t>
  </si>
  <si>
    <t>AREA VERDE DEL MODULO DE BIENESTAR SOCIAL DE MESA LOS HORNOS</t>
  </si>
  <si>
    <t>12-095</t>
  </si>
  <si>
    <t>MIGUEL HIDALGO</t>
  </si>
  <si>
    <t>IECM-DD14-000093/24</t>
  </si>
  <si>
    <t>PAVIMENTACIÓN Y REENCARPETADO DE CALLES, CERRADAS, BANQUETAS Y ANDADORES CON LAS DEBIDAS SEÑALIZACIONES, CRUCES, TOPES, Y RAMPAS PARA DISCAPACITADOS</t>
  </si>
  <si>
    <t>12-096</t>
  </si>
  <si>
    <t>MIRADOR 1A SECC</t>
  </si>
  <si>
    <t>IECM-DD16-000001/24</t>
  </si>
  <si>
    <t>SUMINISTRO E INSTALACIÓN DE CALENTADORES SOLARES</t>
  </si>
  <si>
    <t>12-097</t>
  </si>
  <si>
    <t>EL MIRADOR 2A Y 3A SECC</t>
  </si>
  <si>
    <t>IECM-DD14-000065/24</t>
  </si>
  <si>
    <t>12-099</t>
  </si>
  <si>
    <t>MIRADOR DEL VALLE</t>
  </si>
  <si>
    <t>IECM-DD16-000290/24</t>
  </si>
  <si>
    <t>REHABILITACIÓN DE GUARNICIONES Y BANQUETAS DE MIRADOR DEL VALLE</t>
  </si>
  <si>
    <t>12-100</t>
  </si>
  <si>
    <t>MIRADOR I</t>
  </si>
  <si>
    <t>IECM-DD16-000083/24</t>
  </si>
  <si>
    <t>RECUPERACIÓN DE LA CALLE NARDOS ENTRE C.PASEO DE LOS JAZMINES Y C. ALHELÍES</t>
  </si>
  <si>
    <t>12-101</t>
  </si>
  <si>
    <t>MIRADOR II</t>
  </si>
  <si>
    <t>IECM-DD16-000293/24</t>
  </si>
  <si>
    <t>ENCHULA TU COLONIA (MEJORAMIENTO INTEGRAL DE BANQUETAS Y LUMINARIAS)</t>
  </si>
  <si>
    <t>12-102</t>
  </si>
  <si>
    <t>MOVIMIENTO ORGANIZADO DE TLALPAN-EL MIRADOR (RNCDA)</t>
  </si>
  <si>
    <t>IECM-DD19-000437/24</t>
  </si>
  <si>
    <t>SUSTITUCIÓN Y MANTENIMIENTO A LA RED DE DISTRIBUCIÓN DE AGUA POTABLE INCLUYENDO TUBERÍA, VÁLVULAS Y LO NECESARIO PARA SU FUNCIONAMIENTO.</t>
  </si>
  <si>
    <t>12-103</t>
  </si>
  <si>
    <t>NARCISO MENDOZA-VILLA COAPA SUPER MANZANA 1 (U HAB)</t>
  </si>
  <si>
    <t>IECM-DD19-000609/24</t>
  </si>
  <si>
    <t>REHABILITACIÓN Y REMODELACIÓN DEL ESPACIO DEPORTIVO EN LAS CANCHAS DE MANZANA 1 PARA BENEFICIO DE TODOS LOS VECINOS.</t>
  </si>
  <si>
    <t>12-104</t>
  </si>
  <si>
    <t>NARCISO MENDOZA-VILLA COAPA SUPER MANZANA 2 (U HAB)</t>
  </si>
  <si>
    <t>IECM-DD19-000295/24</t>
  </si>
  <si>
    <t>PINTURA PARA FACHADAS EN LA UNIDAD HABITACIONAL SÚPER MANZANA 2</t>
  </si>
  <si>
    <t>12-105</t>
  </si>
  <si>
    <t>NARCISO MENDOZA-VILLA COAPA SUPER MANZANA 3 (U HAB)</t>
  </si>
  <si>
    <t>IECM-DD19-000564/24</t>
  </si>
  <si>
    <t>REHABILITACIÓN Y EQUIPAMIENTO DE MOBILIARIO URBANO DE ÁREAS RECRETIVAS INFANTILES EXISTENTES Y AMPLIACIÓN DEL GIMNASIO AL AIRE LIBRE</t>
  </si>
  <si>
    <t>12-106</t>
  </si>
  <si>
    <t>NARCISO MENDOZA-VILLA COAPA SUPER MANZANA 6 (U HAB)</t>
  </si>
  <si>
    <t>IECM-DD19-000127/24</t>
  </si>
  <si>
    <t>REPARACIÓN DE ANDADORES POR HUNDIMIENTOS O DESNIVELACIONES Y GUARNICIONES Y BANQUETAS</t>
  </si>
  <si>
    <t>12-107</t>
  </si>
  <si>
    <t>NARCISO MENDOZA-VILLA COAPA SUPER MANZANA 7 (U HAB)</t>
  </si>
  <si>
    <t>IECM-DD19-000179/24</t>
  </si>
  <si>
    <t>CONTINUIDAD DE PROYECTO DE COLOCACIÓN DE LUMINARIAS EN LED EN CALLES Y ANDADORES SM7</t>
  </si>
  <si>
    <t>12-108</t>
  </si>
  <si>
    <t>NIÑO JESUS (BARR)</t>
  </si>
  <si>
    <t>IECM-DD14-000480/24</t>
  </si>
  <si>
    <t>PREVENCION DEL DELITO PARA LAS VECINAS DE NIÑO JESUS (BARR)</t>
  </si>
  <si>
    <t>12-109</t>
  </si>
  <si>
    <t>NUEVA ORIENTAL COAPA-EX HACIENDA COAPA</t>
  </si>
  <si>
    <t>IECM-DD19-000344/24</t>
  </si>
  <si>
    <t>MAS SEGURIDAD EN LA COLONIA</t>
  </si>
  <si>
    <t>12-110</t>
  </si>
  <si>
    <t>NUEVO RENACIMIENTO DE AXALCO</t>
  </si>
  <si>
    <t>IECM-DD16-000275/24</t>
  </si>
  <si>
    <t>CÁMARAS DE SEGURIDAD EN LAS CALLES PRINCIPALES DE NUEVO RENACIMIENTO</t>
  </si>
  <si>
    <t>12-111</t>
  </si>
  <si>
    <t>OCOTLA - OCOTLA CHICO</t>
  </si>
  <si>
    <t>IECM-DD16-000550/24</t>
  </si>
  <si>
    <t>12-112</t>
  </si>
  <si>
    <t>ORIENTE (AMPL)</t>
  </si>
  <si>
    <t>IECM-DD16-000268/24</t>
  </si>
  <si>
    <t>ENCARPETADO PARA LA 4A CERRADA DE XOCHITLALLI</t>
  </si>
  <si>
    <t>12-113</t>
  </si>
  <si>
    <t>PARAJE 38</t>
  </si>
  <si>
    <t>IECM-DD16-000582/24</t>
  </si>
  <si>
    <t>CÁMARAS DE VIGILANCIA PARA EXTERIOR</t>
  </si>
  <si>
    <t>12-114</t>
  </si>
  <si>
    <t>PARQUES DEL PEDREGAL</t>
  </si>
  <si>
    <t>IECM-DD14-000411/24</t>
  </si>
  <si>
    <t>SEÑALIZACION VIAL Y NOMBRE DE CALLES</t>
  </si>
  <si>
    <t>12-115</t>
  </si>
  <si>
    <t>PARRES EL GUARDA (PBLO)</t>
  </si>
  <si>
    <t xml:space="preserve">PANTEÓN PARRES EL GUARDA, ENCORTINADOS PARA FOSAS DE INHUMACIÓN </t>
  </si>
  <si>
    <t>12-116</t>
  </si>
  <si>
    <t>PEDREGAL DE LAS AGUILAS</t>
  </si>
  <si>
    <t>IECM-DD16-000568/24</t>
  </si>
  <si>
    <t>CÁMARAS DE VIDEOVIGILANCIA PARA EXTERIOR EN AV. LACANDONES</t>
  </si>
  <si>
    <t>12-117</t>
  </si>
  <si>
    <t>PEDREGAL DE SN NICOLAS 1A SECC</t>
  </si>
  <si>
    <t>IECM-DD14-000481/24</t>
  </si>
  <si>
    <t>SEGURIDAD PARA LOS VECINOS DE PEDREGAL DE SAN NICOLAS 1RA SECC</t>
  </si>
  <si>
    <t>12-118</t>
  </si>
  <si>
    <t>PEDREGAL DE SN NICOLAS 2A SECC</t>
  </si>
  <si>
    <t>IECM-DD14-000246/24</t>
  </si>
  <si>
    <t>PAVIMENTACIÓN EN CALLE ACANCEH</t>
  </si>
  <si>
    <t>12-119</t>
  </si>
  <si>
    <t>PEDREGAL DE SN NICOLAS 3A SECC</t>
  </si>
  <si>
    <t>IECM-DD14-000376/24</t>
  </si>
  <si>
    <t>ANDADOR SEGURO EN HOMUN DE MANI A CHICOASEN</t>
  </si>
  <si>
    <t>12-121</t>
  </si>
  <si>
    <t>PEDREGAL DE STA URSULA XITLA</t>
  </si>
  <si>
    <t>IECM-DD14-000243/24</t>
  </si>
  <si>
    <t>UN DEPORTIVO RENOVADO</t>
  </si>
  <si>
    <t>12-124</t>
  </si>
  <si>
    <t>PIEDRA LARGA</t>
  </si>
  <si>
    <t>IECM-DD16-000580/24</t>
  </si>
  <si>
    <t>PINTURA PARA FACHADAS EN PIEDRA LARGA</t>
  </si>
  <si>
    <t>12-125</t>
  </si>
  <si>
    <t>PLAN DE AYALA</t>
  </si>
  <si>
    <t>IECM-DD16-000145/24</t>
  </si>
  <si>
    <t>CÁMARAS DE VIGILANCIA, PARA LOS POSTES Y LAS CASAS DE LA COLONIA PLAN DE AYALA.</t>
  </si>
  <si>
    <t>12-127</t>
  </si>
  <si>
    <t>POPULAR STA TERESA</t>
  </si>
  <si>
    <t>IECM-DD14-000161/24</t>
  </si>
  <si>
    <t>CONTINUIDAD DEL PROYECTO DE REENCARPETAMIENTO PARA LA COLONIA POPULAR SANTA TERESA, RASTRILLADO Y SUSTITUCION CON CEMENTO HIDRAULICO</t>
  </si>
  <si>
    <t>12-130</t>
  </si>
  <si>
    <t>PRADO COAPA 2A SECCION</t>
  </si>
  <si>
    <t>IECM-DD19-000501/24</t>
  </si>
  <si>
    <t>JUEGOS INFANTILES Y REUTILIZACIÓN DEL ESPACIO DE LA FUENTE DEL PARQUE PARA DIVERSAS ACTIVIDADES RECREATIVAS</t>
  </si>
  <si>
    <t>12-131</t>
  </si>
  <si>
    <t>PRADO COAPA 3A SECCION-POTRERO ACOXPA</t>
  </si>
  <si>
    <t>IECM-DD19-000244/24</t>
  </si>
  <si>
    <t>INSTALACIÓN DE TINACOS-CISTERNAS EN CUATRO PARQUES</t>
  </si>
  <si>
    <t>12-132</t>
  </si>
  <si>
    <t>PROGRESO TLALPAN</t>
  </si>
  <si>
    <t>IECM-DD16-000266/24</t>
  </si>
  <si>
    <t>PINTURA DE FACHADAS EN TODA LA COLONIA</t>
  </si>
  <si>
    <t>12-133</t>
  </si>
  <si>
    <t>PUEBLO QUIETO</t>
  </si>
  <si>
    <t>IECM-DD14-000488/24</t>
  </si>
  <si>
    <t>REHABILITACION, EQUIPAMIENTO Y AMPLIACION DE ESPACIOS COMUNITARIOS (CENTRO SOCIAL, DEPORTIVO O LAS CANCAS, LECHERIA)</t>
  </si>
  <si>
    <t>12-136</t>
  </si>
  <si>
    <t>RANCHO LOS COLORINES (FRACC)</t>
  </si>
  <si>
    <t>IECM-DD19-000288/24</t>
  </si>
  <si>
    <t>ILUMINANDO RANCHO LOS COLORINES</t>
  </si>
  <si>
    <t>12-137</t>
  </si>
  <si>
    <t>REAL DEL SUR-VILLAS DEL SUR-RESIDENCIAL ACOXPA</t>
  </si>
  <si>
    <t>IECM-DD19-000326/24</t>
  </si>
  <si>
    <t>PANELES SOLARES PARA REDUCCIÓN DEL PAGO DE ENERGÍA ELÉCTRICA DE ÁREAS COMUNES</t>
  </si>
  <si>
    <t>12-139</t>
  </si>
  <si>
    <t>RESIDENCIAL INSURGENTES SUR (U HAB)</t>
  </si>
  <si>
    <t>IECM-DD14-000555/24</t>
  </si>
  <si>
    <t>IMPERMEABILIZACION INTEGRAL DE LAS AZOTEAS DE AREAS COMUNES DE LOS EDIFICIOS DE RIS II</t>
  </si>
  <si>
    <t>12-142</t>
  </si>
  <si>
    <t>RINCON LAS HADAS-VILLA ROYALE-FUENTES Y ARCONADA COAPA</t>
  </si>
  <si>
    <t>IECM-DD19-000256/24</t>
  </si>
  <si>
    <t>PINTURA PARA LAS FACHADAS PARA PLAZA DEL ORO</t>
  </si>
  <si>
    <t>12-143</t>
  </si>
  <si>
    <t>RINCONADA (U HAB)</t>
  </si>
  <si>
    <t>IECM-DD19-000241/24</t>
  </si>
  <si>
    <t>CAMBIO DE BOMBAS DE AGUA POTABLE Y CARCAMO Y LUMINARIAS PARA TODOS</t>
  </si>
  <si>
    <t>12-145</t>
  </si>
  <si>
    <t>ROCA DE CRISTAL</t>
  </si>
  <si>
    <t>IECM-DD14-000272/24</t>
  </si>
  <si>
    <t>PINTURA PARA TODAS LAS FACHADAS DE LA COLONIA ROCA DE CRISTAL</t>
  </si>
  <si>
    <t>12-146</t>
  </si>
  <si>
    <t>ROMULO SANCHEZ-SAN FERNANDO (BARR)-PEÑA POBRE</t>
  </si>
  <si>
    <t>IECM-DD14-000515/24</t>
  </si>
  <si>
    <t>CON TECHO EJERCICIO SEGURO</t>
  </si>
  <si>
    <t>12-147</t>
  </si>
  <si>
    <t>SAN ANDRES TOTOLTEPEC (PBLO)</t>
  </si>
  <si>
    <t>MEJORAMIENTO DE IMAGEN URBANA EN SAN ANDRÉS TOTOLTEPEC CALLE REFORMA (CONTINUIDAD DEL 2023)</t>
  </si>
  <si>
    <t>12-148</t>
  </si>
  <si>
    <t>SAN BARTOLO EL CHICO</t>
  </si>
  <si>
    <t>IECM-DD19-000495/24</t>
  </si>
  <si>
    <t>COMPRA E INSTALACIÓN DE CALENTADORES SOLARES, CUARTA ETAPA</t>
  </si>
  <si>
    <t>12-151</t>
  </si>
  <si>
    <t>SN JUAN TEPEXIMILPA</t>
  </si>
  <si>
    <t>IECM-DD14-000530/24</t>
  </si>
  <si>
    <t>CAMARAS DE VIDEOVIGILANCIA EN LOS LUGARES MAS CONCURRIDOS DE LA COLONIA</t>
  </si>
  <si>
    <t>12-152</t>
  </si>
  <si>
    <t>SN JUAN TEPEXIMILPA (AMPL)</t>
  </si>
  <si>
    <t>IECM-DD14-000129/24</t>
  </si>
  <si>
    <t>MEJORAMIENTO DE IMAGEN URBANA</t>
  </si>
  <si>
    <t>12-153</t>
  </si>
  <si>
    <t>SAN LORENZO HUIPULCO</t>
  </si>
  <si>
    <t>IECM-DD19-000438/24</t>
  </si>
  <si>
    <t>MANTENIMIENTO AL KIOSKO Y AREAS VERDES DE LAS ZONAS ALEDAÑAS AL KIOSKO DE HUIPULCO, E INSTALACION DE UN TECHO CURVO PARA LA EXPLANADA AL AIRE LIBRE</t>
  </si>
  <si>
    <t>12-154</t>
  </si>
  <si>
    <t>SAN MIGUEL XICALCO (PBLO)</t>
  </si>
  <si>
    <t>PROTECCIÓN DE TUBO DE AGUA</t>
  </si>
  <si>
    <t>12-155</t>
  </si>
  <si>
    <t>SAN MIGUEL AJUSCO (PBLO)</t>
  </si>
  <si>
    <t>REHABITACIÓN Y MEJORAMIENTO DEL CENTRO SOCIAL 
COMUNITARIO (CASA DE SALUD)</t>
  </si>
  <si>
    <t>12-156</t>
  </si>
  <si>
    <t>SAN MIGUEL TEHUISCO-LOS ANGELES-AYOMETITLA</t>
  </si>
  <si>
    <t>IECM-DD16-000595/24</t>
  </si>
  <si>
    <t>CÁMARAS DE VIDEO VIGILANCIA EXTERNA.</t>
  </si>
  <si>
    <t>12-157</t>
  </si>
  <si>
    <t>SAN MIGUEL TOPILEJO (PBLO)</t>
  </si>
  <si>
    <t>PAVIMENTACIÓN CALLE DEL RASTRO Y AV. CRUZ BLANCA</t>
  </si>
  <si>
    <t>12-158</t>
  </si>
  <si>
    <t>SAN NICOLAS II</t>
  </si>
  <si>
    <t>IECM-DD16-000530/24</t>
  </si>
  <si>
    <t>PINTURA PARA TODAS LAS FACHADAS DE LAS CASAS DE LA COLONIA SAN NICOLAS II</t>
  </si>
  <si>
    <t>12-159</t>
  </si>
  <si>
    <t>SAN PEDRO APOSTOL (BARR)</t>
  </si>
  <si>
    <t>IECM-DD14-000257/24</t>
  </si>
  <si>
    <t>CUBETAS DE PINTURA PARA LAS FACHADAS DE LAS CASAS DE TODA LA COLONIA SAN PEDRO APOSTOL</t>
  </si>
  <si>
    <t>12-160</t>
  </si>
  <si>
    <t>SAN PEDRO MARTIR (PBLO)</t>
  </si>
  <si>
    <t>REHABILITACIÓN DE BARDA PERIMETRAL LADO SUR Y MEJORAMIENTO DE LA IMAGEN URBANA DEL PANTEÓN DEL PUEBLO ORIGINARIO DE SAN PEDRO MÁRTIR</t>
  </si>
  <si>
    <t>12-161</t>
  </si>
  <si>
    <t>SANTA URSULA XITLA</t>
  </si>
  <si>
    <t>IECM-DD14-000398/24</t>
  </si>
  <si>
    <t>MANTENIMIENTO DE NUESTRO PANTEÓN DE SANTA URSULA XITLA</t>
  </si>
  <si>
    <t>12-162</t>
  </si>
  <si>
    <t>SANTISIMA TRINIDAD</t>
  </si>
  <si>
    <t>IECM-DD14-000077/24</t>
  </si>
  <si>
    <t>12-163</t>
  </si>
  <si>
    <t>SANTO TOMAS AJUSCO (PBLO)</t>
  </si>
  <si>
    <t>CONTINUIDAD DEL TECHADO DE PLAZA DE TOROS Y LIENZO CHARRO SANTO TOMAS AJUSCO</t>
  </si>
  <si>
    <t>12-164</t>
  </si>
  <si>
    <t>SAUZALES CEBADALES (U HAB)</t>
  </si>
  <si>
    <t>IECM-DD19-000488/24</t>
  </si>
  <si>
    <t>LEVANTAR Y REPARAR BARDAS PERIMETRAL EN CALLES CEBADALES Y SAUZALES</t>
  </si>
  <si>
    <t>12-165</t>
  </si>
  <si>
    <t>SECCION XVI</t>
  </si>
  <si>
    <t>IECM-DD19-000061/24</t>
  </si>
  <si>
    <t>LÁMPARAS LED</t>
  </si>
  <si>
    <t>12-166</t>
  </si>
  <si>
    <t>SOLIDARIDAD</t>
  </si>
  <si>
    <t>IECM-DD16-000619/24</t>
  </si>
  <si>
    <t>AGUA DE LLUVIA PARA TODOS</t>
  </si>
  <si>
    <t>12-167</t>
  </si>
  <si>
    <t>TECORRAL</t>
  </si>
  <si>
    <t>IECM-DD16-000089/24</t>
  </si>
  <si>
    <t>CÁMARAS DE VIDEOVIGILANCIA PARA TODA LA UNIDAD TERRITORIAL</t>
  </si>
  <si>
    <t>12-168</t>
  </si>
  <si>
    <t>TENORIOS INFONAVIT 1 Y 2 (U HAB)</t>
  </si>
  <si>
    <t>IECM-DD19-000217/24</t>
  </si>
  <si>
    <t>SUSTITUCION DE LA RED DE AGUA POTABLE ACTUAL, ASÍ COMO CAMBIO DE VÁLVULAS , POR MATERIAL DE ALTA RESISTENCIA COMO POLIETILENO</t>
  </si>
  <si>
    <t>12-170</t>
  </si>
  <si>
    <t>TEPETLICA EL ALTO-3 DE MAYO</t>
  </si>
  <si>
    <t>IECM-DD16-000452/24</t>
  </si>
  <si>
    <t>MÁS SEGURIDAD EN NUESTRA COLONIA CON CÁMARAS DE VIGILANCIA</t>
  </si>
  <si>
    <t>12-171</t>
  </si>
  <si>
    <t>TEPETONGO</t>
  </si>
  <si>
    <t>IECM-DD14-000069/24</t>
  </si>
  <si>
    <t>PINTURA ANTIGRAFITI EN ZAGUANES Y PUERTAS PRINCIPALES EN TODA LA UT</t>
  </si>
  <si>
    <t>12-172</t>
  </si>
  <si>
    <t>TETENCO (PJE)</t>
  </si>
  <si>
    <t>IECM-DD16-000379/24</t>
  </si>
  <si>
    <t>REFORESTACIÓN, MEJORAMIENTO Y FORTALECIMIENTO DEL ENTORNO ECOLÓGICO DE PARAJE TETENCO ALTO.</t>
  </si>
  <si>
    <t>12-173</t>
  </si>
  <si>
    <t>TEZONTITLA</t>
  </si>
  <si>
    <t>IECM-DD16-000602/24</t>
  </si>
  <si>
    <t>CÁMARAS DE VIDEOVIGILANCIA PARA LAS CALLES DE TEZONTITLA</t>
  </si>
  <si>
    <t>12-174</t>
  </si>
  <si>
    <t>TEZONTITLA - EL CALVARIO (AMPL)</t>
  </si>
  <si>
    <t>IECM-DD16-000288/24</t>
  </si>
  <si>
    <t>CÁMARAS DE SEGURIDAD PARA TODA LA UNIDAD TERRITORIAL</t>
  </si>
  <si>
    <t>12-175</t>
  </si>
  <si>
    <t>TLALCOLIGIA</t>
  </si>
  <si>
    <t>IECM-DD16-000638/24</t>
  </si>
  <si>
    <t>RENCARPETADO DE TODA LA CALLE NAVAJOS</t>
  </si>
  <si>
    <t>12-176</t>
  </si>
  <si>
    <t>TLALMILLE</t>
  </si>
  <si>
    <t>IECM-DD16-000557/24</t>
  </si>
  <si>
    <t>VECINOS SEGUROS EN LA UNIDAD TERRITORIAL TLALMILLE</t>
  </si>
  <si>
    <t>12-177</t>
  </si>
  <si>
    <t>TLALPAN CENTRO</t>
  </si>
  <si>
    <t>IECM-DD14-000423/24</t>
  </si>
  <si>
    <t>ILUMINACION LED, ILUMINACION SUSTENTABLE</t>
  </si>
  <si>
    <t>12-180</t>
  </si>
  <si>
    <t>TORIELLO GUERRA</t>
  </si>
  <si>
    <t>IECM-DD14-000241/24</t>
  </si>
  <si>
    <t>REENCARPETADO DEL CALLEJON DE TETITLA</t>
  </si>
  <si>
    <t>12-181</t>
  </si>
  <si>
    <t>TORRES DE PADIERNA</t>
  </si>
  <si>
    <t>IECM-DD14-000424/24</t>
  </si>
  <si>
    <t>RECUPERACIÓN Y REHABILITACIÓN DE BANQUETAS PÚBLICAS</t>
  </si>
  <si>
    <t>12-182</t>
  </si>
  <si>
    <t>TRES FUENTES (U HAB)</t>
  </si>
  <si>
    <t>IECM-DD19-000540/24</t>
  </si>
  <si>
    <t>PINTURA DE EDIFICIOS DE TENORIOS 123</t>
  </si>
  <si>
    <t>12-183</t>
  </si>
  <si>
    <t>VALLE DE TEPEPAN</t>
  </si>
  <si>
    <t>IECM-DD19-000026/24</t>
  </si>
  <si>
    <t>RED DE AGUA POTABLE</t>
  </si>
  <si>
    <t>12-184</t>
  </si>
  <si>
    <t>VALLE ESCONDIDO</t>
  </si>
  <si>
    <t>IECM-DD19-000103/24</t>
  </si>
  <si>
    <t>RECUPERACIÓN SUSTENTABLE E INCLUYENTE DE ESPACIO COMUNITARIO PARA PARQUE LINEAL, ETAPA FINAL</t>
  </si>
  <si>
    <t>12-185</t>
  </si>
  <si>
    <t>VALLE VERDE</t>
  </si>
  <si>
    <t>IECM-DD16-000539/24</t>
  </si>
  <si>
    <t>REENCARPETAMIENTO DE LAS CALLES</t>
  </si>
  <si>
    <t>12-186</t>
  </si>
  <si>
    <t>VERANO</t>
  </si>
  <si>
    <t>IECM-DD16-000250/24</t>
  </si>
  <si>
    <t>CONTINUIDAD CÁMARAS DE VIGILANCIA EN LA COLONIA VERANO</t>
  </si>
  <si>
    <t>12-188</t>
  </si>
  <si>
    <t>VERGEL DE COYOACAN-VERGEL DEL SUR</t>
  </si>
  <si>
    <t>IECM-DD19-000429/24</t>
  </si>
  <si>
    <t>CONTINUACIÓN DEL PROYECTO DEL PRESUPUESTO PARTICIPATIVO DEL AÑO 2022: SISTEMA DE RIEGO POR ASPERSIÓN DE LOS 5 MODULOS DEL PARQUE VERGELES</t>
  </si>
  <si>
    <t>12-191</t>
  </si>
  <si>
    <t>VILLA COAPA (RDCIAL)</t>
  </si>
  <si>
    <t>IECM-DD19-000424/24</t>
  </si>
  <si>
    <t>SENDERO SEGURO</t>
  </si>
  <si>
    <t>12-193</t>
  </si>
  <si>
    <t>VILLA DEL PUENTE FOVISSSTE (U HAB)</t>
  </si>
  <si>
    <t>IECM-DD19-000031/24</t>
  </si>
  <si>
    <t>BANQUETAS FRESALES</t>
  </si>
  <si>
    <t>12-194</t>
  </si>
  <si>
    <t>VILLA LAZARO CARDENAS</t>
  </si>
  <si>
    <t>IECM-DD19-000320/24</t>
  </si>
  <si>
    <t>ESPACIO CULTURAL, INCREMENTO DE ÁREA VERDE Y MEJOR IMAGEN URBANA EN EL PARQUE EL TRÉBOL</t>
  </si>
  <si>
    <t>12-195</t>
  </si>
  <si>
    <t>VILLA OLIMPICA LIBERADOR MIGUEL HIDALGO (U HAB)</t>
  </si>
  <si>
    <t>IECM-DD14-000538/24</t>
  </si>
  <si>
    <t>PUERTA EN CAMINO SANTA TERESA</t>
  </si>
  <si>
    <t>12-198</t>
  </si>
  <si>
    <t>VISTAS DEL PEDREGAL</t>
  </si>
  <si>
    <t>IECM-DD16-000247/24</t>
  </si>
  <si>
    <t>TECHUMBRE CANCHITAS DE VISTAS DEL PEDREGAL</t>
  </si>
  <si>
    <t>12-199</t>
  </si>
  <si>
    <t>VIVEROS DE COACTETLAN</t>
  </si>
  <si>
    <t>IECM-DD16-000389/24</t>
  </si>
  <si>
    <t>REPARAR EL RESUMIDERO PARA CALLE MANZANOS Y EUCALIPTO</t>
  </si>
  <si>
    <t>12-200</t>
  </si>
  <si>
    <t>XAXALCO</t>
  </si>
  <si>
    <t>IECM-DD16-000193/24</t>
  </si>
  <si>
    <t>PINTURA PARA EMBELLECIMIENTO DE LA COLONIA XAXALCO (FACHADAS)</t>
  </si>
  <si>
    <t>12-201</t>
  </si>
  <si>
    <t>XAXALIPAC</t>
  </si>
  <si>
    <t>IECM-DD16-000545/24</t>
  </si>
  <si>
    <t>CAMINANDO A PASO FIRME EN XAXALIPAC</t>
  </si>
  <si>
    <t>12-202</t>
  </si>
  <si>
    <t>ZACATIENDA</t>
  </si>
  <si>
    <t>IECM-DD16-000277/24</t>
  </si>
  <si>
    <t>12-204</t>
  </si>
  <si>
    <t>ZAPOTE-LUIS DONALDO COLOSIO (U HABS)</t>
  </si>
  <si>
    <t>IECM-DD14-000273/24</t>
  </si>
  <si>
    <t>PROYECTO PARTICIPATIVO DE IMPERMIABILIZACION, PINTURA Y CASETA EN LAS UNIDADES HABITACIONALES ZAPOTE I, II, III, Y U.H COLOSIO</t>
  </si>
  <si>
    <t>12-205</t>
  </si>
  <si>
    <t>2 DE OCTUBRE</t>
  </si>
  <si>
    <t>IECM-DD16-000480/24</t>
  </si>
  <si>
    <t>RAMPA DE CONCRETO</t>
  </si>
  <si>
    <t>12-208</t>
  </si>
  <si>
    <t>SAN MIGUEL TOXIAC</t>
  </si>
  <si>
    <t>IECM-DD16-000481/24</t>
  </si>
  <si>
    <t>SEGUNDA ETAPA DE CAMARAS. VISION NOCTURNA CON SUFICIENTE CABLE PARA LA COLOCACION DE LAS CAMARAS. COLOCADAS EN LOS PUNTOS INDICADOS.</t>
  </si>
  <si>
    <t>12-209</t>
  </si>
  <si>
    <t>HEROES DE PADIERNA I</t>
  </si>
  <si>
    <t>IECM-DD14-000583/24</t>
  </si>
  <si>
    <t>RECUPERACIÓN Y RENOVACIÓN DE ESPACIO PÚBLICO, AL SERVICIO DE LA COMUNIDAD EN LA UNIDAD TERRITORIAL HÉROES DE PADIERNA 1.</t>
  </si>
  <si>
    <t>12-210</t>
  </si>
  <si>
    <t>HEROES DE PADIERNA II</t>
  </si>
  <si>
    <t>IECM-DD14-000522/24</t>
  </si>
  <si>
    <t>BANQUETAS HEROES</t>
  </si>
  <si>
    <t>12-211</t>
  </si>
  <si>
    <t>LOMAS DE PADIERNA I</t>
  </si>
  <si>
    <t>IECM-DD14-000572/24</t>
  </si>
  <si>
    <t>CONSTRUCCION RECOLECTOR PLUVIAL EN CALLE SEYE</t>
  </si>
  <si>
    <t>12-212</t>
  </si>
  <si>
    <t>LOMAS DE PADIERNA II</t>
  </si>
  <si>
    <t>IECM-DD14-000546/24</t>
  </si>
  <si>
    <t>LA RECUPERACIÓN DE ESPACIOS PÚBLICOS ES UNA NECESIDAD PARA GENERAR LA PARTICIPACIÓN DE LA COMUNIDAD, (L M)</t>
  </si>
  <si>
    <t>12-213</t>
  </si>
  <si>
    <t>PEDREGAL DE SN NICOLAS 4A SECC I</t>
  </si>
  <si>
    <t>IECM-DD14-000042/24</t>
  </si>
  <si>
    <t>ADQUISICION E INSTALACION DE CALENTADORES SOLARES DE 15 TUBOS MARCA GLOBAL ENERGY</t>
  </si>
  <si>
    <t>12-214</t>
  </si>
  <si>
    <t>PEDREGAL DE SN NICOLAS 4A SECC II</t>
  </si>
  <si>
    <t>IECM-DD14-000027/24</t>
  </si>
  <si>
    <t>CAMARAS PRIVADAS DE VIDEO VIGILANCIA PARA TODAS LAS MANZANAS DE 8 MEGA PIXCELES</t>
  </si>
  <si>
    <t>12-215</t>
  </si>
  <si>
    <t>BELISARIO DOMINGUEZ</t>
  </si>
  <si>
    <t>IECM-DD19-000667/24</t>
  </si>
  <si>
    <t>MI COLONIA ILUMINADA DE NOCHE CON LAMPARAS SOLARES EN FACHADAS, CONTRIBUYENDO A LA SEGURIDAD Y A DISMINUIR EL IMPACTO DEL CAMBIO CLIMÁTICO, AÑO 2024.</t>
  </si>
  <si>
    <t>12-216</t>
  </si>
  <si>
    <t>LA MAGUEYERA</t>
  </si>
  <si>
    <t>IECM-DD16-000202/24</t>
  </si>
  <si>
    <t>PINTURA DE FACHADAS EN CALLES DE LA UNIDAD TERRITORIAL</t>
  </si>
  <si>
    <t>12-217</t>
  </si>
  <si>
    <t>NARCISO MENDOZA VILLA COAPA SUPERMANZANA 8 (U HAB)</t>
  </si>
  <si>
    <t>IECM-DD19-000221/24</t>
  </si>
  <si>
    <t>CONTINUACION DEL PROYECTO GANADOOR DEL 2022. CONTINUACION DE LA RED HIDRAULICA EN LA CALLE DE ABREVADEO CAMBIO DE TUBOS Y OBRA BACHEO A PARTIR DE REG</t>
  </si>
  <si>
    <t>12-218</t>
  </si>
  <si>
    <t>CONJUNTO HABITACIONAL PEDREGAL DEL LAGO</t>
  </si>
  <si>
    <t>IECM-DD14-000111/24</t>
  </si>
  <si>
    <t>MANTENIMIENTO Y CONSERVACION DE IMPERMEABILIZANTE EN AZOTEAS DE ESTACIONAMIENTOS E IMPERMEABILIZACION DE LOSA DE ESTACIONAMIENTO SIN IMPERMEABILIZAR</t>
  </si>
  <si>
    <t>12-219</t>
  </si>
  <si>
    <t>EJIDOS DE SAN PEDRO MARTIR II (SUR)</t>
  </si>
  <si>
    <t>IECM-DD16-000058/24</t>
  </si>
  <si>
    <t>REHABILITACIÓN DEL GIMNASIO AL AIRE LIBRE UBICADO EN C. SAN BUENAVENTURA ESQ. DAVID FRAGOSO</t>
  </si>
  <si>
    <t>12-220</t>
  </si>
  <si>
    <t>ISIDRO FABELA II (ORIENTE)</t>
  </si>
  <si>
    <t>IECM-DD14-000456/24</t>
  </si>
  <si>
    <t>SENDERO SEGURO CALLES ILUMINADAS</t>
  </si>
  <si>
    <t>12-221</t>
  </si>
  <si>
    <t>LOMA BONITA-AMPLIACION TEPEXIMILPA</t>
  </si>
  <si>
    <t>IECM-DD14-000432/24</t>
  </si>
  <si>
    <t>REHABILITACION DE LOS ANDADORES 1-2-3-4-5-6</t>
  </si>
  <si>
    <t>12-222</t>
  </si>
  <si>
    <t>LOMAS DE TEPEMECATL</t>
  </si>
  <si>
    <t>IECM-DD16-000599/24</t>
  </si>
  <si>
    <t>ALARMAS VECINALES PARA EXTERIOR EN LA COLONIA LOMAS DE TEPEMECATL</t>
  </si>
  <si>
    <t>12-223</t>
  </si>
  <si>
    <t>RESIDENCIAL FUENTES DE CANTERA (U HAB)</t>
  </si>
  <si>
    <t>IECM-DD14-000104/24</t>
  </si>
  <si>
    <t>IMPERMEABILIZACION Y PINTURA DE EDIFICIOS</t>
  </si>
  <si>
    <t>12-224</t>
  </si>
  <si>
    <t>ATOCPA</t>
  </si>
  <si>
    <t>IECM-DD16-000153/24</t>
  </si>
  <si>
    <t>PINTURA PARA FACHADAS DE ATOCPA</t>
  </si>
  <si>
    <t>12-225</t>
  </si>
  <si>
    <t>CHIMALI</t>
  </si>
  <si>
    <t>IECM-DD19-000231/24</t>
  </si>
  <si>
    <t>LUMINARIAS EN TODAS LAS CALLES</t>
  </si>
  <si>
    <t>12-226</t>
  </si>
  <si>
    <t>LA VENTA-AMPLIACION LA VENTA</t>
  </si>
  <si>
    <t>IECM-DD16-000431/24</t>
  </si>
  <si>
    <t>A24NR0468</t>
  </si>
  <si>
    <t>A24NR0469</t>
  </si>
  <si>
    <t>O24NR1019</t>
  </si>
  <si>
    <t>O24NR1020</t>
  </si>
  <si>
    <t>O24NR1021</t>
  </si>
  <si>
    <t>Acción Social "Entrega de Conjuntos de Pants a Deportistas y Entrenadores Deportivos Representantes de la Alcaldía Tlalpan".</t>
  </si>
  <si>
    <t>Acción Social "Promoción y Atención al Desarrollo Infantil en Tlalpan".</t>
  </si>
  <si>
    <t>Acción Social "Estímulos A Los Representantes Deportivos De Tlalpan En Competencias Nacionales (CONADE)".</t>
  </si>
  <si>
    <t>Acción Social "Vive por Tlalpan, 2024".</t>
  </si>
  <si>
    <t>Acción Social "Apoyos Económicos a Deportistas y Entrenadores Deportivos de Tlalpan 2024".</t>
  </si>
  <si>
    <t>2 de Julio 2024</t>
  </si>
  <si>
    <t>14 de agosto 2024</t>
  </si>
  <si>
    <t>6 de agosto 2024</t>
  </si>
  <si>
    <t>16 de Julio 2024</t>
  </si>
  <si>
    <t>"Tlalpan: Verano en Grande, 2024".</t>
  </si>
  <si>
    <t>5 de agosto de 2024</t>
  </si>
  <si>
    <t>Apoyo a Personas con Discapacidad Fisica o Sensorial</t>
  </si>
  <si>
    <t>Acción Social "Pasos Firmes"</t>
  </si>
  <si>
    <t>24 de junio 2024</t>
  </si>
  <si>
    <t>3000</t>
  </si>
  <si>
    <t>energía eléctrica  (3112)</t>
  </si>
  <si>
    <t xml:space="preserve">• Se realizaron acciones tendientes a lograr un ahorro de energía en el Edificio de Vivanco, ubicado en calle Moneda S/N, Tlalpan Centro Esq. Callejón de Allende, al seccionar la instalación eléctrica colocando apagadores.                           
• Se realiza el cambio de luminarias fluorescentes a led.  
• Se giró al inicio de esta administración el Oficio Circular AT/DGA/1975/2021, a través del cual se hacen del conocimiento medidas de austeridad en materia de energía eléctrica, tales como:            
 Mantener sus instalaciones eléctricas en buenas condiciones, libres de objetos pesados o cortantes, realizando revisiones periódicas.           
 Conectar un solo enchufe en cada toma y no usar, en lo posible, extensiones con el fin de no abusar del uso de multicontactos y sobrecargarlos.    
 Apagar las computadoras cuando los servidores públicos se encuentren en periodos largos fuera de sus oficinas o lugares de trabajo.                                                      -
 Desconectar los equipos de cómputo, electrodomésticos y en general cualquier aparato consumidor de energía al concluir la jornada, fines de semana, días festivos o días de ausencia en el lugar. 
 Utilizar las funciones de ahorro energético del sistema operativo de los equipos de cómputo.
 Si utiliza una impresora local (sólo si tiene acceso a ella), se debe apagar siempre que no se esté utilizando.
 Si la impresora es compartida, debe apagarla tras concluir la jornada, fines de semana, días festivos o días de ausencia en el lugar.
 Los servidores públicos no podrán disponer del servicio eléctrico para uso personal o para terceros.
 Apagar las luces al final de la jornada laboral y cuando no se necesiten debido al uso de iluminación natural.
 Mantener limpios los vidrios de las ventanas, para que permita un ingreso mejor de la luz del día y su aprovechamiento, así como abrir cortinas o persianas, según sea el caso.
 No colocar carteles, pegotes, o cualquier otro elemento que reduzca la incidencia de luz dentro de las oficinas.
 Privilegiar el uso de ventilación natural respecto de ventiladores y aires acondicionados, en caso de ser necesaria la utilización de dichos dispositivos, verificar su desconexión al finalizar su uso.
 En caso de contar con electrodomésticos, proporcionarles el mantenimiento preventivo y correctivo necesario, además de privilegiar la sustitución de dichos aparatos privilegiando aquellos que estén certificados como ahorradores de energía..
</t>
  </si>
  <si>
    <t>Al periodo no se ha cuantificado el impacto de las medidas de austeridad implementadas, pues las economias se conocen al final del ejercicio fiscal</t>
  </si>
  <si>
    <t xml:space="preserve">No se han dirigido recursos a otros conceptos de gasto, de haber economias, a la fecha se mantienen en la misma partida presupuestaria. </t>
  </si>
  <si>
    <t>Agua potable (3131)</t>
  </si>
  <si>
    <t xml:space="preserve">• Se giró al inicio de esta administración el Oficio Circular AT/DGA/1975/2021, a través del cual se hacen del conocimiento medidas de austeridad en materia de ahorro de agua, tales como:                                                                                                                                                                 Revisión periódica de las instalaciones para evitar fugas en inodoros, grifos, cisternas y tinacos.
 Revisión mensual del estado físico de medidores y tuberías.
 Al lavarse las manos, cerrar la llave para enjabonarse y solo abrirla para poder enjuagarse. 
 En el caso de comités u otro tipo de reuniones colegiadas, privilegiar el uso de garrafones de 20 litros.
 Para las áreas que cuentan con regaderas, se deben optimizar los tiempos de utilización de las mismas, evitando que el agua se desperdicie. 
</t>
  </si>
  <si>
    <t>Telefonía e Internet (3141, 3171)</t>
  </si>
  <si>
    <t xml:space="preserve">• Se giró al inicio de esta administración el Oficio Circular AT/DGA/1975/2021, a través del cual se hacen del conocimiento medidas de austeridad en materia de telefonía e internet, tales como:                                                                                  Se deberá utilizar preferentemente la Red Privada y prefijos de conectividad entre conmutadores. 
 Se deberá racionalizar el número de extensiones telefónicas en áreas secretariales y comunes, las cuales únicamente contarán con acceso a servicio local.
 Queda estrictamente prohibido aceptar y/o autorizar “llamadas por cobrar”. En el caso de que se actualice el supuesto, el responsable del área deberá asumir el costo económico de dicha acción.
 Se debe privilegiar el uso de nuevas tecnologías para la comunicación interna y externa de la Alcaldía, fomentado la utilización de aplicaciones para mensajería instantánea, llamadas de voz, video llamadas, con el fin de reducir la utilización y dependencia de telefonía tradicional.
 Se continuará con la política de supresión de telefonía celular presente en la Alcaldía desde el inicio de la administración, por lo que no se autorizará la contratación de planes telefónicos celulares ni de internet para servidores públicos con cargo al presupuesto de la Alcaldía. En caso de optar por contratar el servicio, este será con cargo al usuario sin ninguna responsabilidad para la Alcaldía.
 Los servicios de telefonía e internet debe sujetarse a lo estrictamente indispensable y únicamente para uso oficial, por lo que está estrictamente prohibido su utilización para fines distintos al cumplimiento de las metas institucionales.
 Los servidores públicos no podrán disponer del servicio para uso personal o para terceros, quienes lo utilicen para uso no vinculado a su cargo deberán cubrir el costo del servicio.
    </t>
  </si>
  <si>
    <t xml:space="preserve"> 2000, 3000 </t>
  </si>
  <si>
    <t>Papel bond, tóner y equipo de fotocopiado (2111, 3361)</t>
  </si>
  <si>
    <t xml:space="preserve"> • Se giró al inicio de esta administración el Oficio Circular AT/DGA/1975/2021, a través del cual se hacen del conocimiento medidas de austeridad en materia de Papel bond, tóner y equipo de fotocopiado, que consisten:                                                                                                                                                          El consumo promedio mensual de fotocopias deberá reducirse a lo estrictamente necesario instrumentando las siguientes acciones: 
 Prohibirse la solicitud reproducción en fotocopia de documentos que ya posee o genere la Unidad Administrativa, para lo cual dichos documentos se deberán digitalizar, obtener y distribuir por medios electrónicos.
 Distribuir en medios electrónicos las guías, manuales, lineamientos, leyes y cualquier otro documento cuyas finalidades sean consulta interna, capacitación y orientación, así como apoyo para el ejercicio de las atribuciones y funciones de las y los servidores públicos de las Unidades Administrativas. 
 Remitir en medios electrónicos los informes que no estén referidos en un ordenamiento legal y que requieran las distintas Unidades Administrativas. 
 Cuando se emita un oficio, se deberán racionalizar las “copias para conocimiento” que se dirijan a los servidores públicos que requieran conocer el contenido del documento, éstas deberán ser remitidas vía correo electrónico, procurando evitar en la medida de lo posible el envío de los anexos adjuntos a estas copias. 
 A efectos de promover el uso del correo electrónico entre los servidores públicos y de dar a conocer la dirección electrónica de los mismos, en todo documento que signe el servidor público, además de referir su cargo, deberá incluir su dirección de correo electrónico institucional. 
 Cuando se emitan oficios, notas informativas, circulares, informes o cualquier otro documento administrativo, cuya impresión o fotocopiado resulte indispensable, en la medida de lo posible deberán utilizarse las dos caras del papel que se emplee. 
 Se establecerán Centros de Fotocopiado ubicados en lugares estratégicos que permitan controlar, racionalizar y disminuir el consumo de fotocopias al mínimo necesario para su operación. 
 No deberán fotocopiarse revistas, notas, libros, apuntes, mapas, documentos personales y currículas de las y los servidores públicos, de sus familiares o terceros. 
 Se deberá restringir el acceso a las fotocopiadoras, asignando a un responsable para esta función. Se deberá implantar un sistema de control por medio de vales o cualquier otro sistema, determinando el nivel del responsable administrativo facultado para la autorización del servicio. 
 Cuando se emitan circulares y oficios personalizados de carácter general, estos 
deberán distribuirse “acusando recibo” en listados o relaciones que contengan los datos necesarios para garantizar y/o comprobar la entrega. De igual forma, a las copias que se marquen se les deberá anexar el listado o relación antes mencionada, evitando el fotocopiado y envío repetitivo de dicho documento fuente. 
 Habilitar contenedores para papel usado, para su reutilización en la medida de lo posible.
</t>
  </si>
  <si>
    <t>2000</t>
  </si>
  <si>
    <t>Combustible (2611)</t>
  </si>
  <si>
    <t xml:space="preserve">• Se giró al inicio de esta administración el Oficio Circular AT/DGA/1975/2021, a través del cual se hacen del conocimiento medidas de austeridad en materia de ahorro de combustible, que consisten:    
 No se otorgarán aumentos en las dotaciones de combustible.
 Los vehículos y maquinaria deberán contar con la revista interna 2021, para que se les dote de combustible.
 En el caso de los inmuebles que cuentan con instalaciones de gas, deberán reportar en carácter inmediato las fugas o desperfectos que detecten en sus instalaciones, para proceder a su reparación, debiendo eficientar  su consumo.
Vehículos:
 La persona servidora pública que utilice un vehículo oficial será directamente responsable del uso que se haga del mismo.
 Queda prohibido el uso de los vehículos para uso personal o de terceros, quienes lo utilicen para su uso no vinculado a su cargo, deberán reembolsar su costo, sin menoscabo de las responsabilidades administrativas.
 El uso de vehículos oficiales deberá ser única y exclusivamente para fines de servicio en horarios laborales conforme a las cargas de trabajo de cada unidad, por lo que está terminantemente prohibida la utilización de los vehículos con fines particulares o diferentes al cumplimiento de las metas institucionales. Una vez concluida la jornada laboral el vehículo debe ser reguardado en el lugar que la Dirección General correspondiente designe para ello.
 El uso del combustible deberá ser estrictamente para actividades relacionadas con el cumplimiento de las metas institucionales de la Alcaldía, por lo que está estrictamente prohibido su utilización para cualquier otro fin.
</t>
  </si>
  <si>
    <t>Papelería y material de limpieza (2111, 2161)</t>
  </si>
  <si>
    <t xml:space="preserve">• Se giró al inicio de esta administración el Oficio Circular AT/DGA/1975/2021, a través del cual se hacen del conocimiento medidas de austeridad en materia de Papelería y material de limpieza, que consisten:    
 Se debe procurar la utilización óptima de los consumibles proporcionados por la Alcaldía, priorizando la utilización en las áreas de mayor necesidad y solicitando lo estrictamente indispensable para la operación.
 En el caso de folders, sobres, carpetas de archivo y cajas, se debe procurar la reutilización de dichos bienes hasta donde sea posible, por lo que solo procederá su desechamiento cuando ya no sea factible su reutilización.
 Es importante mencionar que, todas las solicitudes de bienes y servicios deberán ser dirigidas a la Dirección General de Administración en los formatos específicos para cada caso, explicado a detalle la necesidad del bien o servicio debidamente justificada contando con las autorizaciones y vistos buenos de los superiores o jerárquicos correspondientes, por lo que cualquier documento que no cumpla con los supuestos anteriores no será considerado para su atención.
</t>
  </si>
  <si>
    <t>25P640 ETIQUETADO RECURSOS FEDERALES-APORTACIONES FEDERALES PARA ENTIDADES FEDERATIVAS Y MUNICIPIOS-FONDO DE APORTACIONES PARA LA INFRAESTRUCTURA SOCIAL (FAIS)-2024-ORIGINAL DE LA URG</t>
  </si>
  <si>
    <t>25P644 ETIQUETADO RECURSOS FEDERALES-APORTACIONES FEDERALES PARA ENTIDADES FEDERATIVAS Y MUNICIPIOS-FONDO DE APORTACIONES PARA LA INFRAESTRUCTURA SOCIAL (FAIS)-2024-LÍQUIDA DE INTERÉS DE RECURSOS ADICIONALES DE PRINCIPAL</t>
  </si>
  <si>
    <t>Rehabilitación de la superficie de rodamiento (repavimentación asfáltica) (FAFIA), en diversas ubicaciones dentro del perímetro de la demarcación territorial Tlalpan</t>
  </si>
  <si>
    <t>Meta 1: 48,995.00 (M2): Rehabilitar  la  superficie  de  rodamiento  (repavimentación asfáltica)  en  diversas  ubicaciones  dentro  del  perímetro  de  la demarcación  territorial Tlalpan. Mediante  la  construcción  de 48,995.00  m2. Trabajos a realizar: encarpetadp  de  rodamiento de  mezcla  asfáltica templada,  elaborada  en  planta,  con  agregado  de  19  mm  3,4"  de diámetro,  de 7.5 cm de espesor promedio compactado al 98% de su densidad teórica máxima.  incluye demoliciones,  fresado, cargas, acarreos, barrido de base, riego de liga con emulsión asfáltica, señalamiento  vial,  renivelación  de  brocales,  suministro  e instalación  de brocales,  marcos y tapas,  coladeras pluviales y rejillas  de  piso  de  polietileno  alta  resistencia  para  pozos  de visita,  materiales,  mano  de  obra,  herramienta,  equipo, maquinaria y todo  lo  necesario  para  la  correcta ejecución  de los trabajos.</t>
  </si>
  <si>
    <t>Rehabilitación de la superficie de rodamiento con concreto hidráulico en diversas calles de la colonia Tlalpan Centro, dentro del perímetro de la demarcación territorial Tlalpan.</t>
  </si>
  <si>
    <t>Meta 1: 3,379.70 (M2): Rehabilitar la superficie de rodamiento con concreto hidráulico en diversas calles de la colonia Tlalpan centro, dentro del per(metro de la demarcación territorial Tlalpan. mediante la construcción de 3,379.70 m2 de carpeta de rodamiento de concreto hidráulico fraguado rápido, resistencia fc= 150 a 250 kg sobre cm2 de 10 a 15 cm de espesor promedio compactado. incluye demoliciones manuales, demoliciones con máquina, cargas, acarreos,• excavaciones, barrido de base, construcción de base hidráulica con grava cementada o controlada, compactada del 95 al 98% próctor, suministro habilitado y colocación de malla de alambre electrosoldada para refuerzo en firmes, pisos, losas y muros, a cualquier nivel, señalamiento vial, renivelación de brocales, suministro e instalación de brocales, marcos y tapas, coladeras pluviales y rejillas de piso de polietileno alta resistencia para pozos de visita, materiales, mano de obra, herramienta, equipo, maquinaria y todo lo necesario para la correcta ejecución de los trabajos.</t>
  </si>
  <si>
    <t>Rehabilitación de Infraestructura Deportiva (Espacios Deportivos) en diversas ubicaciones dentro del perímetro de la demarcación territorial Tlalpan.</t>
  </si>
  <si>
    <t xml:space="preserve">Meta 1: 2 (DEP): Rehabilitación a Centro Deportivo Villa Olímpica y Campo Deportivo San Miguel Ajusco, mediante los trabajos de: Rehabilitación de casetas de acceso, superficie de rodamiento en accesos, cubierta de acceso a base de estructura de acero y multitecho, áreas verdes, instalaciones sanitarias, trotapista, instalaciones eléctricas y alumbrado, malla ciclónica, canchas deportivas, pintura en columnas, muros, fachadas, canchas y alberca, pergolado, columnas de concreto y estructuras metálicas.
</t>
  </si>
  <si>
    <t>271323U048</t>
  </si>
  <si>
    <t>4419_Otras ayudas sociales a personas.</t>
  </si>
  <si>
    <t>Apoyo Economico</t>
  </si>
  <si>
    <t>221274K023</t>
  </si>
  <si>
    <t xml:space="preserve">2 De Octubre, Barrio El Capulín, Barrio la Fama, Barrio la Lonja, Belisario Domínguez S. XVI, Belvedere, Bosques de Tepeximilpa, Cantera Puente de Piedra, Chimalcoyotl, Chimilli, Miguel Hidalgo, Cruz del Farol, Cuchilla de Padierna, Cultura Maya, Cumbres de Tepetongo, Diamante, El Capulin, El Fresno, El Mirador II, Fuentes Brotantes, Héroes de Padierna, Isidro Fabela, Ixtlahualtongo, Jardines del Ajusco, La Joya, La Lonja, Las Flores, Loma Bonita, Lomas Altas Padierna, Lomas de Cuilotepec, Lomas de Padierna, Lomas Hidalgo, Los Encinos, Los Volcanes, Magdalena Petlacalco, Mesa los Hornos, Miguel Hidalgo, Miguel Hidalgo 3ra Sección, Mirador, Paraje 38, Parque del Pedregal, Pedregal de Las Águilas, Pedregal de San Nicolás, Pedregal De Santa Úrsula, Pedregal Santa Teresa, Pedregal Sta. Úrsula Xitla, Peña Pobre, Popular Santa Teresa, San Andrés Totoltepec, San Juan Tepeximilpa, San Miguel Topilejo, San Nicolas II, San Pedro Apóstol, San Pedro Mártir, San Úrsula Xitla, Santísima Trinidad, Tepetongo, Tepeximilpa, Texcaltenco, Tierra Colorada, Tlalcoligia, Tlaxqui, Torres de Padierna, Vista de Cuilotepec, Vista del Pedregal, Viveros de Coatetlan, Zacatón.
</t>
  </si>
  <si>
    <t>La Malinche, Pblo. Nuevo Alto, Palmitas, San Pedro Martir, Isidro Fabela, San Nicolas Ii, Amp. Plan De Ayala, Santa Ursula Xitla, San Felipe De Jesus, Progreso Tizapan, Pblo. San Andres Totoltepec, Carmen Serdan, La Carbonera, Lomas De Cuilotepec, La Asuncion, Lomas De Padierna, Pblo. San Andres Totoltepec, Heroes De Padierna, Fracc. Alvaro Obregon, Piedad Narvarte, Pblo. Santa Maria Nativitas, Reforma Politica, Cuchilla De Padierna,</t>
  </si>
  <si>
    <t xml:space="preserve">Pedregal De San Nicolas,
 Cantera Puente De Piedra, 
Carmén Serdan, Libertad Topilejo </t>
  </si>
  <si>
    <t xml:space="preserve">Héroes De Padierna, Narcizo Mendoza, San Andrés Totoltepec, Lomas De Padierna, San Pedro Martir, Chimilli, Fuentes Brotantes, Tlalmille, Cantera Puente De Piedra, San Pedro Martir, San Andres Totoltepec, Tepetitla, Lomas De Padierna, San Andres Totoltepec, Cantera Puente De Piedra, Toriello Guerra, Pedregal De San Nicolas, Cruz Del Farol, Isidro Fabela, Cumbres De, Tepetongo, Cumbres De Tepetongo.
</t>
  </si>
  <si>
    <t>Varias colonias de la Demarcación.</t>
  </si>
  <si>
    <t>Los Volcanes, 
Pedregal de las Águilas y 
2 de Octubre.</t>
  </si>
  <si>
    <t>Pedregal De San Nicolas  4ta. Secc., Mirador Ii, Rincon De Don Felipe, Barrio Oxtopulco, Vergel De Coyoacan, Sector 17, Santo Domingo, San Juan Tlihuaca, Ampl Las Aguilas, El Arenal 1ra Sección, Axalco, Tlalcoligia, Pedregal De San Nicolas  1a S., Pedregal De San Nicolas 4a S., Ejidos De San Pedro Martir, Granjas Coapa, Barrio San Miguel, Arboledas Del Sur, Barr San Miguel, Lomas Hidalgo, Fracc. Las Americas, Cantera Puente De Piedra, Pueblo La Candelaria, Pblo San Pablo Oztotepec, U. Infonavit Iztacalco, Villa Coapa, Pblo Sn Gregorio Atlapulco, Plan De Ayala, San Pedro Martir, Escuadron 201, San Andres Totoltepec, Cuchilla De Padierna, Vistas Del Pedregal, Santo Tomas Ajusco, Santo Tomas Ajusco, San Fernando, Barrio San Juan, San Pedro Actopan, Amp. Miguel Hidalgo 4ta. Secc., Narvarte Oriente, Amp Santiago Acahualtepec, Pedregal De San Nicolas, Portales Sur, Pedregal De San Nicolas, Lomas Altas De Padierna, Ejidos De San Pedro Martir, Viveros De Coactetlan, San Nicolas Ii, San Miguel Topilejo, Lomas De Padierna Sur, Amp. Miguel Hidalgo 4a Secc, San Miguel Topilejo, San Miguel Xicalco, San Pedro Martir, Lomas De San Lorenzo, Pblo San Miguel Topilejo, Viveros De Cuatetlan San Miguel Ajusco, Lomas De Padierna, Amp. Miguel Hidalgo, Cruz Del Farol, San Andres Totoltepec, Arboledas Del Sur, Chichicaspatl, Lomas De Tepemecatl, San Pedro Martir, San Miguel Ajusco, San Miguel Ajusco, Tlalpan Centro, San Miguel Topilejo, Parres El Guarda, La Magdalena Petlacalco, San Juan Tepeximilpa, Mesa Los Hornos, Ejidos De San Pedro Martir, Miguel Hidalgo 4ta Secc., Lomas Altas De Padierna Sur, Pedregal De San Nicolas 4ta. Secc., Lomas De Padierna, Lomas De Padierna, San Andres Totoltepec, Belvedere, Isidro Fabela, Parres El Guarda, Viveros De Coactetlan, San Miguel Topilejo, San Andres Totoltepec, San Miguel Ajusco, San Lorenzo Huipulco, Parres El Guarda, Devisadero, San Pedro Martir, Mirador Ii, Popular Santa Teresa, Isidro Fabela, Pedregal De San Nicolas 4ta. Secc., Belvedere Ajusco, Chichicaspatl, Pueblo San Miguel Topilejo, Tlalpan Centro, Lomas De Padierna Sur, Pedregal De San Nicolas 4ta. Secc., San Miguel Xicalco, Plan De Ayala, Los Volcanes, Mesa Los Hornos, San Miguel Ajusco, Toriello Guerra, Santo Tomas Ajusco, San Miguel Ajusco, Mirador Ii, Belvedere, Bosques Del Pedregal, Chimilli, Miguel Hidalgo 4ta Secc., Peña Pobre, Lomas Altas De Padierna Sur, San Miguel Xicalco, San Miguel Xicalco, Heroes De Padierna, Lomas De Padierna Sur, Belvedere, Mirador Ii, Lomas De Padierna, El Zacaton, Mirador Ii, San Miguel Topilejo, Lomas De Padierna Sur, Mesa Los Hornos, San Miguel Topilejo, Lomas De Padierna, El Zacaton, Tecorral, Torres De Padierna, Parres El Guarda, Vista Hermosa, Mesa Los Hornos, Solidaridad, 2 De Octubre, Lomas De Padierna, San Pedro Martir, San Miguel Topilejo, Lomas Hidalgo.</t>
  </si>
  <si>
    <t xml:space="preserve">Cultura Maya, El Mirador, Hacienda San Juan, Héroes de 1910, Ocotla, Jardines del Ajusco, Jardines Tlalpan, Narciso Mendoza-Villa Coapa Súper Manzana, Parques del Pedregal, Pedregal de Sn Nicolás 2a Secc., San Nicolás II, Santo Tomas Ajusco, Tetenco, Parres el Guarda, Piedra Larga, Prado Coapa 3a Secc., Residencial Fuentes de Cantera, San Buenaventura, Solidaridad. </t>
  </si>
  <si>
    <t>2 De Octubre, Ampliación Miguel Hidalgo, Ampliación Miguel Hidalgo 1a Sección, Belvedere, Cantera Puente de Piedra, Centro De Tlalpan, Chichicaspatl, Cruz del Farol, Diamante, Ejidos de San Pedro Mártir, El Capulín, El Convento, El Zacatón, Héroes de 1910, Héroes de Padierna, Isidro Fabela, Jardines en la Montaña, Lomas de Cuilotepec, Lomas de Padierna, Lomas de Padierna Sur, Lomas del Pedregal, Lomas Hidalgo, Los Encinos, Los Volcanes, Magdalena Petlacalco, María Esther Zuno de Echeverría, Mesa los Hornos, Miguel Hidalgo, Miguel Hidalgo 1a Sección, Miguel Hidalgo 2a Sección, Miguel Hidalgo 3a Sección, Mirador 1a Sección, Parres El Guarda, Pedregal de San Nicolás, Pedregal de San Nicolás 4a Sección, Pedregal de Santa Úrsula Xitla, Plan de Ayala, Popular Santa Teresa, Primavera, Renacimiento de Axalco, San Andrés Totoltepec, San Buenaventura, San Lorenzo Huipulco, San Miguel Ajusco, San Miguel Tehuisco, San Miguel Topilejo, San Miguel Xicalco, San Nicolás II, San Pedro Mártir, Santa Úrsula Xitla, Santo Tomas Ajusco, Sauzales Cebadales, Tepetongo, Zapote</t>
  </si>
  <si>
    <t>Arboledas del Sur, Barrio La Fama, Cantera Puente de Piedra, Cruz del Farol, Mesa los Hornos, Los Volcanes, Miguel Hidalgo Tercera Sección, Nuevo Renacimiento de Axalco, Rinconada Coapa, San Andrés Toltepec, San Miguel Ajusco, San Pedro Mártir, Santa Úrsula Xitla, Tlalcoligia, Tlalpan Centro.</t>
  </si>
  <si>
    <t>Miguel Hidalgo, La Fama, Isidro Fabela, Barrio La Lonja, Ampliación Miguel Hidalgo 2a Secc., Cantera Puente De Piedra, Fuentes Brotantes, Tlalpan Centro, Ampliación Miguel Hidalgo 4a Secc., Bosques Del Pedregal, San Lorenzo Huipulco, San Miguel Ajusco, San Pedro Apóstol, Santo Tomas Ajusco, Tlalmille, Ampliación Tepeximilpa, Belisario Domínguez, Bosque de Tepeximilpa, El Mirador Mesa los Hornos, Rómulo Sánchez, San Miguel Topilejo, Santa Úrsula Xitla, Toriello Guerra, Popular Sta Teresa, Lomas De Padierna I, San Pedro Mártir, San Andrés Totoltepec, Ejidos De San Pedro Mártir I, Chimalcoyoc, Los Volcanes, La Magdalena Petlacalco, San Miguel Xicalco, Héroes de Padierna I, Pedregal De Sn Nicolás 3a Secc., Pedregal de Sta. Úrsula Xitla, Ampliación Miguel Hidalgo 3a Sec. , Cultura Maya, Diamante, Granjas Coapa, Jardines De San Juan, Jardines Del Ajusco, La Joya, La Primavera, Mirador del Valle, Paraje 38, Parres el Guarda, Pedregal de las Águilas, Pedregal De Sn Nicolás 1a Secc., Pedregal De Sn Nicolás 2a Secc., Pedregal De Sn Nicolás 4a Secc. I, Plan De Ayala, Tlalcoligia, Torres De Padierna, Verano, Viveros de Coactetlan, Lomas Hidalgo, San Juan Tepeximilpa</t>
  </si>
  <si>
    <t xml:space="preserve">2 de Octubre, Amp. Miguel Hidalgo 4ta Sección, Ampl. Lomas de Padierna, Ampl. Miguel Hidalgo, Ampl. Tepeximilpa, Arboledas del Sur, Barrio del Niño Jesús, Belisario Domínguez Sección XVI, Bosques de Tepeximilpa, Bosques del Pedregal, Cantera Puente de Piedra, Chichicaspatl, Chimalcoyoc, Chimilli, Club de Golf México, Cruz del Farol, , Cuchilla De Padierna, Cultura Maya, Cumbres de Tepetongo, Diamante, Dolores Tlali, Ejidos de Huipulco, Ejidos de San Pedro Mártir, El Mirador, El Mirador 1a Sección, El Mirador 2a Sección, El Mirador 3a Sección, El Zacatón, Fuentes Brotantes, Fuentes de Tepepan, Fuentes Del Pedregal, Guadalupe, Héroes De 1911, Héroes de Padierna, Isidro Fabela, Issfam, Juventud Unida, La Guadalupana, La Joya, La Magdalena Petlacalco, Mesa los Hornos, La Mesa Tlaxcoltengo, La Palma, La Primavera, La Tortuga Tepepan, Las Huertas, Loma Bonita, Lomas de Cuilotepec, Lomas de Hidalgo, Lomas de la Estancia, Lomas de Padierna, Lomas de Padierna Sur, Lomas de Tepemecatl, Los Encinos, Los Volcanes, Magisterial Coapa, 
</t>
  </si>
  <si>
    <t>San Andrés Totoltepec, San Pedro Mártir, Verano, Toriello Guerra, Pedregal de San Nicolás 1° Sección, Chimalcoyoc, Santo Tomás Ajusco, Lomas Hidalgo, San Miguel Topilejo, Ampliación Miguel Hidalgo, Miguel Hidalgo 3° Sección, Isidro Fabela, San Miguel Ajusco, Villa Lázaro Cárdenas, Los Encinos, Mesa los Hornos, Viveros de Coatectlán, San Nicolás II.</t>
  </si>
  <si>
    <t xml:space="preserve">Ampliación Lomas De Padierna, Ampliación Tepeximilpa, Belvedere, Bosques del Pedregal, Chimalcoyoc, Cruz Del Farol, Cultura Maya, Ejidos De San Pedro Mártir, El Zacatón, Floresta, Fuentes Brotantes, Isidro Fabela, Héroes De Padierna I, Jardines Del Ajusco, La Magdalena Petlacalco, Miguel Hidalgo, Mirador I, Movimiento Organizado De Tlalpan-El Mirador, Narciso Mendoza - Villa Coapa Sur Mz. 1, Paraje 38, Pueblo Quieto, San Andrés Totoltepec, San Lorenzo Huipulco, San Miguel Ajusco, San Miguel Tehuisco, San Miguel Topilejo, San Miguel Xicalco, San Pedro Mártir , Santa Úrsula Xitla, Santo Tomas Ajusco, Tecorral, Tlalcoligia, Tlalpan Centro, Unidades Habitacionales De Tenorios, Valle Verde, Vergel de Coyoacán, Villa Coapa, Viveros de Coactetlan.
</t>
  </si>
  <si>
    <t>Varias Colonias  de la Demarcación</t>
  </si>
  <si>
    <t xml:space="preserve">2 De Octubre, 3 De Mayo, Ahuacatitla, Ampliación Miguel Hidalgo 2a Secc., Ampliación Miguel Hidalgo 3a Secc., Ampliación Miguel Hidalgo 4a Secc., Amsa, Atocpa Sur, Barrio La Lonja, Bosque de Tepeximilpa, Cantera Puente de Piedra, Chimalcoyoc, Chimilli, Coapa 2a Sección, Cuchilla de Padierna, Cultura Maya, Ejidos de San Pedro Mártir I, El Arenal, El Zacatón, Ex Hacienda Coapa, Fovissste San Pedro Mártir,  Fuentes Brotantes, Fuentes Del Pedregal, Fuentes Arconada Coapa, Fuentes Y Pedregal De Tepepan, Hacienda San Juan, Héroes De 1910, Héroes de Padierna I, Héroes De Padierna II, Hueso Periférico-Isssfam No. 7, Isssfam No. 1 (U Hab)-Villa Tlalpan, Jardines Coapa
Juventud Unida, La Guadalupana, La Joya, La Tortuga Xolalpa-Hco Colegio Militar, Los Ángeles, Ayometitla, Los Volcanes, Mesa Los Hornos, Miguel Hidalgo, Mirador 3a Secc., Pedregal de Sn Nicolás 1a Secc, San Andrés Totoltepec, San Buenaventura, San Buenaventura, San Lorenzo Huipulco, San Miguel Ajusco, San Miguel Tehuisco, San Miguel Topilejo, San Miguel Xicalco, San Pedro Mártir, Santísima Trinidad, Santo Tomas Ajusco, Tlalcoligia, Tlalpan Centro, Tlalpan Joya, Torres De Padierna, Verano 
</t>
  </si>
  <si>
    <t>Los Ángeles, Miguel Hidalgo Ii Sección, San Nicolás Totolapan, Lomas De Padierna, Lomas De San Lorenzo, Miguel Hidalgo Iii Sección, Miguel Hidalgo Iii Sección, P. De Santo Domingo. P. De San Nicolás Iv Sección, Estado De Anahuac., Barr. Chalma, Narvarte Poniente, P. De Santo Domingo, Buenavista, San Miguel Xicalco, Jardín Balbuena, Naucalpan, Ejidos De San Pedro Mártir, El Toro, Acolman, Santo Tomás Ajusco, Vistas Del Pedregal, Moctezuma Ii Sección, Los Ángeles, Paraje 38, San Miguel Tehuisco, Parres El Guarda</t>
  </si>
  <si>
    <t xml:space="preserve">Ampliación Miguel Hidalgo, Barrio de Caramaguey, Barrio la Fama, Barrio la Lonja, Cantera Puente de Piedra, Chichicaspatl, Cuchilla de Padierna, Cruz del Farol, Diamante, Ejidos de San Pedro Mártir, Fuentes Brotantes, Granjas Coapa, Hacienda San Juan, Isidro Fabela, Jardines del Ajusco, Juventud Unida, La Joya, La Magueyera, Lomas de Padierna, Lomas Hidalgo, Los Encinos, Los Volcanes, Mesa los Hornos, Miguel Hidalgo 1ra Sección, Miguel Hidalgo 2da Sección, Miguel Hidalgo 3ra Sección, Miguel Hidalgo 4ta Sección, Narciso Mendoza, Movimiento Organizado de Tlalpan, Mirador 3ra Sección, Pedregal de Carrasco, Pedregal le las Águilas, Pedregal de San Nicolás, Pedregal De Santa Úrsula Xitla, Peña Pobre, Pueblo de Chimalcoyoc, Pueblo de Magdalena Petlacalco, Pueblo de Parres el Guarda, Pueblo de San Andrés Totoltepec, Pueblo de San Miguel Ajusco, Pueblo de San Miguel Xicalco, Pueblo De San Miguel Topilejo, Pueblo de San Pedro Mártir, Pueblo De Santa Úrsula Xitla, Pueblo Quieto, Rinconada El Mirador, San Lorenzo Huipulco, San Pedro Apóstol, Sección XVI, Tepetongo, Tepeximilpa, Tlalcoligia, Tlalpan Centro, Torres De Padierna, Valle Verde, Villa Coapa, Viveros de Coactetlan.
</t>
  </si>
  <si>
    <t xml:space="preserve">Juan Tepeximilpa, Juventud Unida, Popular Santa Teresa, Pedregal de San Nicolás 4a Sección, Pedregal de San Nicolás 2a Sección, Torres de Padierna, Chichicáspatl, Sector XVII, Bosques del Pedregal, Vistas del Pedregal, Lomas de Cuilotepec, Dos de Octubre, Lomas de Padierna Sur, Belvedere, Mirador II, Chimilli, Cruz del Farol, El Zacatón, San Nicolás II, Zorros Solidaridad, Paraje 38, Primavera, Verano, Cultura Maya, Cuchilla de Padierna, Tlalmille, Pueblo de San Andrés Totoltepec, Pueblo de San Miguel Xicalco, Pueblo de La Magdalena Petlacalco, Pueblo de San Miguel Ajusco, Pueblo de Santo Tomás Ajusco, Pueblo de San Miguel Topilejo, Pueblo de Parres el Guarda; Isidro Fabela, Ampliación Isidro Fabela, Toriello Guerra, Barrio San Pedro Apostol, El Mirador 3a Sección, El Mirador 2a Sección, El Mirador 1a Sección, Pedregal de Santa Úrsula Xitla, Tlalcoligia, Los Volcanes,  AMSA, Ex Hacienda San Juan de Dios, Guadalupe Tlalpan, Pueblo de San Pedro Mártir, Ejidos de San Pedro Mártir, Lomas de Padierna, Pedregal de San Nicolás 3a Sección, Héroes de Padierna, Pedregal de San Nicolás 4a Sección, Los Encinos, Lomas del Pedregal, Miguel Hidalgo 4a Sección, Miguel Hidalgo 3a Sección, Miguel Hidalgo 1a Sección,  La Palma, María Esther Zuno de Echeverría.
</t>
  </si>
  <si>
    <t>Por concepto de aprovechamientos y productos a personas que desarrollen actividades como instructores, profesores y/o talleristas, en los Centros generadores de ingresos de Aplicación Automática. Para el ejercicio fiscal 2024, publicada en la gaceta oficial n° 1297, del 14 de febrero de 2024.</t>
  </si>
  <si>
    <t>X</t>
  </si>
  <si>
    <t xml:space="preserve">Adquisición de Tractores jardineros
</t>
  </si>
  <si>
    <t>Adquisición de Tractores jardineros  META 1: *2 (MAQ): Tractor Jardinero con potencia de 22 HP, 2 cilindros (2 V), cilindrada de 724 CC, válvula a la cabeza con lubricación a presión, transmisión hidrostática,estructura de acero soldado, círculo de corte de 50.8 Centímetros, velocidad de avance 8.9 Km/H, Retroceso 5.2 Km/H., dimensiones; largo de 177 Cms., Alto 112 Cms., Peso 212 Kg.</t>
  </si>
  <si>
    <t>Adquisición de Torres de iluminación de led´s, portátil</t>
  </si>
  <si>
    <t>Adquisición de Torres de iluminación de led´s, portátil  META 1: *2 (EAV): Torres de iluminación de led´s, portátil, de 27,000 lúmenes, bateria de Ion-Litio, con sistema de mástil motorizado, multidireccional, peso de 108 libras, para uso en exteriores, diferentes modos de iluminación Alta-Media-Baja.</t>
  </si>
  <si>
    <t>DR. MIGUEL ZIRATE ZAPIEN</t>
  </si>
  <si>
    <t>DIRECTOR GENERAL DE ADMINISTRACIÓN</t>
  </si>
  <si>
    <t>DIRECTOR DE RECURSOS FINANCIEROS  Y PRESUPUESTALES</t>
  </si>
  <si>
    <t>Se cuenta con recursos pendientes de comprometer correspondiente al pago de las diversas nominas del personal que labora en el presente ejercicio fiscal.</t>
  </si>
  <si>
    <t xml:space="preserve">La diferencia radica en el recurso disponible para hacer frente a los sueldos y salarios del personal de base, estructura y nomina 8, adscritos a esta demarcación; </t>
  </si>
  <si>
    <t>Se cuenta con recursos disponibles para las aportaciones e impuestos relacionados a las mismas contrataciones ,   tambien se tiene un recurso sin comprometer para el tema de la gratificación de fin de año.</t>
  </si>
  <si>
    <t>La diferencia del recurso obedece a los distintos procedimientos de adjudicación que se llevaran a cabo en el ultimo trimestre de año relacionados con los conceptos de: materiales, utiles y equipos menores de tecnologias de la información y comunicación, material grafico, Artículos metálicos para la construcción, Materiales, accesorios y suministros médicos, Vestuario y uniformes, Prendas de seguridad y protección personal, Herramientas menores y Refacciones y accesorios menores de maquinaria y otros equipos.</t>
  </si>
  <si>
    <t>Se cuenta con recursos pendientes de comprometer correspondiente a contratos en proceso de adjudicación de los  diferentes rubros.</t>
  </si>
  <si>
    <t xml:space="preserve">La diferencia se debe al recurso que se tiene contemplado ejecutar en el ultimo trimestre del año relacionado con los conceptos de: Agua potable, telefonia e internet, logistica, consultorias, capacitación, vigilancia, Seguro de bienes patrimoniales, conservación y mantenimiento de infraestructura urbana, monitoreo en medios masivos de información y Otros gastos por responsabilidades. </t>
  </si>
  <si>
    <t xml:space="preserve">La variación obedece a que durante el segundo trimestre queda pendiente de finiquitar los siguentes servicios adquridos:  Agua potable, telefonia e internet, logistica, consultorias, capacitación, vigilancia, Seguro de bienes patrimoniales, conservación y mantenimiento de infraestructura urbana, monitoreo en medios masivos de información y Otros gastos por responsabilidades. </t>
  </si>
  <si>
    <t>La variación obedece a que falta por  pagar las ministraciones  de los meses subsecuentes de acuerdo al calendario de cada programa y accion social.</t>
  </si>
  <si>
    <t>La diferencia de estos recursos en su mayoria  por el pago correspondiente a  las ministraciones  correspondientes de los  programas y acciones sociales.</t>
  </si>
  <si>
    <t>Sin movimientos durante el segundo trimestre Enero-Junio</t>
  </si>
  <si>
    <t xml:space="preserve">La variación obedece a que durante el segundo trimestre falta por finiquitar los siguentes bienes adquridos: mezcla asfaltica, otros materiales y artículos de construcción, combustible y  vestuario. </t>
  </si>
  <si>
    <t>Se cuenta con recursos pendientes de comprometer correspondiente a contratos en proceso de adjudicación de los siguientes bienes: material de construcción, prendas de protección, herramientas menores. asi como refacciones de equipo de transporte.</t>
  </si>
  <si>
    <t>La variación obedece a que durante el segundo trimestre falta por finiquitar los siguentes servicios adquridos: energía eléctrica,asi como impuesto sobre nóminas.</t>
  </si>
  <si>
    <t>Se cuenta con recursos pendientes de comprometer correspondiente a contratos en proceso de adjudicación  de  los siguientes servicios: Servicios de diseño,  mantenimiento menor de inmuebles, y mantenimiento a los vehiculos del parque vehicular.</t>
  </si>
  <si>
    <t>Se cuenta con recursos pendientes de comprometer derivado a los contratos en proceso de adquisición de equipos de cómputo y mobiliario asi como equipo de computo.</t>
  </si>
  <si>
    <t>Se cuenta con recursos pendientes de comprometer derivado a los contratos en proceso de adjudicación de obra Pública.</t>
  </si>
  <si>
    <t>La diferencia se debe al recurso que se ejecuto relacionado con los conceptos de: Muebles de oficina y estantería, Muebles, excepto de oficina y estantería, Equipo de cómputo y de tecnologías de la información, Otros mobiliarios y equipos de administración, Equipos y aparatos audiovisuales, Maquinaria y equipo industrial y Herramientas y máquinas–herramienta.</t>
  </si>
  <si>
    <t xml:space="preserve">Se tiene un avance en el gasto de los siguientes proyectos de inversión: Rehabilitación de la superficie de rodamiento (Repavimentación Asfáltica) en diversas ubicaciones dentro del perímetro de la demarcación territorial Tlalpan, Obras para la ejecución de Proyectos correspondientes al Presupuesto Participativo correspondiente al ejercicio 2024 Trabajos para la construcción, ampliación, rehabilitación, mantenimiento  y  mejoramiento de inmuebles deportivos, culturales, educativos, sociales y comerciales, Trabajos de construcción, ampliación, rehabilitación, mantenimiento y mejoramiento de  Edificios Públicos en diversas ubicaciones de la Alcaldía de Tlalpan, Trabajos para la construcción, ampliación, rehabilitación, mantenimiento y  mejoramiento de espacios públicos y alumbrado público en diversas ubicaciones de la Alcaldía, Trabajos para la construcción, rehabilitación, mantenimiento y el mejoramiento de la superficie de rodamiento en vialidades secundarias, en diversas ubicaciones de la Alcaldía Tlalpan, Trabajos de mitigación de riesgos, en diversas ubicaciones de la Alcaldía Tlalpan, Trabajos para la construcción, ampliación, rehabilitación, mantenimiento y mejoramiento de banquetas en diversas ubicaciones de la Alcaldía Tlalpan, Trabajos de construcción, rehabilitación y sustitución de la red de agua potable en diversas ubicaciones de la Alcaldía Tlalpan, Trabajos de desazolve de la red de drenaje en diversas ubicaciones de la Alcaldía Tlalpan, Trabajos de construcción, ampliación, rehabilitación, mantenimiento, mejoramiento en resumideros en diversas ubicaciones de la Alcaldía Tlalpan, Trabajos de construcción, rehabilitación y sustitución de la red de drenaje en diversas ubicaciones de la Alcaldía Tlalpan, Supervisión de los trabajos en el marco del Presupuesto Participativo 2024, en diversas unidades territoriales de la Alcaldía Tlalpan, Supervisión de los trabajos ejecutados con el Fondo para la Infraestructura Social (FAIS) para la rehabilitación de la infraestructura pública en diversas ubicaciones en el perímetro de la demarcación territorial, Rehabilitación de banquetas y guarniciones en diversas ubicaciones dentro del perímetro de la demarcación territorial Tlalpan, Trabajos de rehabilitación del Mercado Público Hueso Periférico, ubicado dentro de la Alcaldía Tlalpan, Trabajos de rehabilitación del Mercado Público José María Morelos y Pavón, ubicado dentro de la Alcaldía Tlalpan, Trabajos de rehabilitación del Mercado Público Mirador, ubicado dentro de la Alcaldía Tlalpan, Trabajos de rehabilitación del Mercado Público Plaza Mexicana del Sur, ubicado dentro de la Alcaldía Tlalpan, Trabajos de rehabilitación del Mercado Público San Andrés Totoltepec, ubicado dentro de la Alcaldía Tlalpan, Trabajos de rehabilitación del Mercado Público Torres de Padierna, ubicado dentro de la Alcaldía Tlalpan, Trabajos de rehabilitación del Mercado Público Veinticuatro de Febrero, ubicado dentro de la Alcaldía Tlalpan. </t>
  </si>
  <si>
    <t xml:space="preserve">                        DIRECTOR GENERAL DE ADMINISTRACIÓN</t>
  </si>
  <si>
    <t>La diferencia radica en el recurso disponible para cubrir el gasto relacionado con los servicios personales, impuestos, aportaciones y todas aquellas  prestaciones contractuales de los trabajadores de esta demarcación en el ultimo trimestre del año . Por otro lado se tienen recursos pendientes de comprometer relacionados a los cargos centralizados de los diferentes servicios como son: agua potable, energia electrica, combustible, telefonia e internet, vigilancia, seguros.  El recurso que se muestra disponible del gasto de operación en su gran medida es por el procedimiento que se esta llevanado a cabo relacionado con los recursos etiquetados; por otro lado se esta llevando la formalización de diversos contratos de gasto normal relacionado con la adquisición de materiales, herramientas y equipo para el acondicionamiento de las diferentes área de trabajo de la acaldía como lo son el área de protección civil, servicios urbanos entre otros. Se esta formalizando los servicios de mantenimientos a maquinarias y equipo, poda, servicios de impresión y monitoreo de medios, asi como la logistica de los diferentes eventos a realizarse este ultimo trimestre del año. Se esta concluyendo con las licitaciones públicas relacionados a diversos contratos del capitulo 6000 obra pública realacionados con los diversos inmuebles públicos de la demarcación y el tema de mantenimiento de infraestructura pública a traves del mantenimiento y rehabilitación de vialidades.</t>
  </si>
  <si>
    <t xml:space="preserve">Se llevo a cabo el pago de los sueldos y salarios de cada uno de los trabajadores adscritos a esta demaración, tambien se cubrio con los impuestos y aportaciones relaiconados con el capitulo servicios personales.
Se cubrio  los gastos centralizados relacionados con los servicios de combustible, prendas de seguridad y protección, energia electrica, agua potable y servicios de vigilancia.  Se llevo a cabo el gasto de papeleria, thoner, material electrico, material de construcción, refacciones necesarias para el mantenimiento del parque vehicular.
Se cubrieron servicios indeludibles como gas, logistica, consultorias administrativas, mantenimientos urbanos, mantenimiento al parque vehicular y maquinaria,  servicio de poda y espectaculos culturales. Se cubrieron las ministraciones correspondientes de las Acciones y programas sociales 2024, de acuerdo al calendario de cada uno; Programas sociales: Movilidad segura, Prevención de las violencias, Alianzas entre gente grande, Tlalpan es tu hogar 2024, Amigo Fiel, Activando Tlalpan, Tlalpan, grande como sus Jóvenes, Con prevención, yo decido, Mujeres libres y en igualdad, Tlalpan Contigo, Estancias infantiles, Va por tu Salud, Caldo Tlalpeño: Inclusión Social, Yo aprendo en grande, camerata infantil y juvenil de Tlalpan, Del oficio al arte, Tlalpan hacia el desarrollo sostenible, Alianza con Tlalpan, Tlalpan resurge. Acciones Sociales: Tlalpan Mágico, entrega de juguetes 2024, Tlalpan Grande y Diverso, 2024, Saludable-MENTE Tlalpan, Apoyo a personas con discapacidad física o sensorial, Pasos Firmes, Verano en Grande 2024, Entrega de Conjuntos de Pants a Deportistas y Entrenadores Deportivos Representantes de la Alcaldía Tlalpan, Promoción y Atención al Desarrollo Infantil en Tlalpan, Estímulos A Los Representantes Deportivos De Tlalpan En Competencias Nacionales (CONADE), Vive por Tlalpan, 2024, Apoyos Económicos a Deportistas y Entrenadores Deportivos de Tlalpan 2024, Ecotecnologías, Abrig-AT, Tlalpan en unidad.  Se tiene un avance en el gasto de los siguientes proyectos de inversión: Rehabilitación de la superficie de rodamiento (Repavimentación Asfáltica) en diversas ubicaciones dentro del perímetro de la demarcación territorial Tlalpan, Obras para la ejecución de Proyectos correspondientes al Presupuesto Participativo correspondiente al ejercicio 2024 Trabajos para la construcción, ampliación, rehabilitación, mantenimiento  y  mejoramiento de inmuebles deportivos, culturales, educativos, sociales y comerciales, Trabajos de construcción, ampliación, rehabilitación, mantenimiento y mejoramiento de  Edificios Públicos en diversas ubicaciones de la Alcaldía de Tlalpan, Trabajos para la construcción, ampliación, rehabilitación, mantenimiento y  mejoramiento de espacios públicos y alumbrado público en diversas ubicaciones de la Alcaldía, Trabajos para la construcción, rehabilitación, mantenimiento y el mejoramiento de la superficie de rodamiento en vialidades secundarias, en diversas ubicaciones de la Alcaldía Tlalpan, Trabajos de mitigación de riesgos, en diversas ubicaciones de la Alcaldía Tlalpan, Trabajos para la construcción, ampliación, rehabilitación, mantenimiento y mejoramiento de banquetas en diversas ubicaciones de la Alcaldía Tlalpan, Trabajos de construcción, rehabilitación y sustitución de la red de agua potable en diversas ubicaciones de la Alcaldía Tlalpan, Trabajos de desazolve de la red de drenaje en diversas ubicaciones de la Alcaldía Tlalpan, Trabajos de construcción, ampliación, rehabilitación, mantenimiento, mejoramiento en resumideros en diversas ubicaciones de la Alcaldía Tlalpan, Trabajos de construcción, rehabilitación y sustitución de la red de drenaje en diversas ubicaciones de la Alcaldía Tlalpan, Supervisión de los trabajos en el marco del Presupuesto Participativo 2024, en diversas unidades territoriales de la Alcaldía Tlalpan, Supervisión de los trabajos ejecutados con el Fondo para la Infraestructura Social (FAIS) para la rehabilitación de la infraestructura pública en diversas ubicaciones en el perímetro de la demarcación territorial, Rehabilitación de banquetas y guarniciones en diversas ubicaciones dentro del perímetro de la demarcación territorial Tlalpan, Trabajos de rehabilitación del Mercado Público Hueso Periférico, ubicado dentro de la Alcaldía Tlalpan, Trabajos de rehabilitación del Mercado Público José María Morelos y Pavón, ubicado dentro de la Alcaldía Tlalpan, Trabajos de rehabilitación del Mercado Público Mirador, ubicado dentro de la Alcaldía Tlalpan, Trabajos de rehabilitación del Mercado Público Plaza Mexicana del Sur, ubicado dentro de la Alcaldía Tlalpan, Trabajos de rehabilitación del Mercado Público San Andrés Totoltepec, ubicado dentro de la Alcaldía Tlalpan, Trabajos de rehabilitación del Mercado Público Torres de Padierna, ubicado dentro de la Alcaldía Tlalpan, Trabajos de rehabilitación del Mercado Público Veinticuatro de Febrero, ubicado dentro de la Alcaldía Tlalpan. </t>
  </si>
  <si>
    <r>
      <t>Con  relación a los recursos federales se contribuye al pago de Servicios Personales del personal de base  adscrito a la Alcaldía Tlalpan, del periodo Enero-Septiembre  2024, Se cubrieron las ministraciones correspondientes de las Acciones y programas sociales 2024, de acuerdo al calendario de cada uno; Programas sociales: Movilidad segura, Prevención de las violencias, Alianzas entre gente grande, Tlalpan es tu hogar 2024, Amigo Fiel, Activando Tlalpan, Tlalpan, grande como sus Jóvenes, Con prevención, yo decido, Mujeres libres y en igualdad, Tlalpan Contigo, Estancias infantiles, Va por tu Salud, Caldo Tlalpeño: Inclusión Social, Yo aprendo en grande, Camerata infantil y juvenil de Tlalpan, Del oficio al arte, Tlalpan hacia el desarrollo sostenible, Alianza con Tlalpan, Tlalpan resurge. Acciones Sociales: Tlalpan Mágico, entrega de juguetes 2024, Tlalpan Grande y Diverso, 2024, Saludable-MENTE Tlalpan, Apoyo a personas con discapacidad física o sensorial, Pasos Firmes, Verano en Grande 2024, Entrega de Conjuntos de Pants a Deportistas y Entrenadores Deportivos Representantes de la Alcaldía Tlalpan, Promoción y Atención al Desarrollo Infantil en Tlalpan, Estímulos A Los Representantes Deportivos De Tlalpan En Competencias Nacionales (CONADE), Vive por Tlalpan, 2024, Apoyos Económicos a Deportistas y Entrenadores Deportivos de Tlalpan 2024, Ecotecnologías, Abrig-AT, Tlalpan en unidad. Así como tambien se contribuyó a los pagos correspodientes  relacionados con los servicios de combustible,energia electrica, agua potable (mediante diversos contratos) y servicios de vigilancia.   Se llevó a cabo la repartición de 922,409.0 metros cúbicos de agua mediante camiones tipo pipas en zonas con un alto índice de marginación, lo que representa un avance del 41.32% de 1,600,000 m3 programados para este ejercicio fiscal.  Mantenimiento de vialidades secundarias al  periodo de enero-septiembre correpondiente al ejercicio fiscal 2024, se realizó un meta total de 108,225.9 metros cuadrados,  lo que representa en un  76.70% de 141,096.00 metros cuadrados programados. Se realizaron trabajos correspondientes a la Rehabilitación de la Infraestructura de alumbrado público en diversas ubicaciones dentro del perimetro de la demarcación territorial Tlalpan, total de la meta ejecutada: 5,122 piezas (luminarias).</t>
    </r>
    <r>
      <rPr>
        <sz val="12"/>
        <color rgb="FFFF0000"/>
        <rFont val="Source Sans Pro"/>
        <family val="2"/>
      </rPr>
      <t xml:space="preserve"> </t>
    </r>
    <r>
      <rPr>
        <sz val="12"/>
        <rFont val="Source Sans Pro"/>
        <family val="2"/>
      </rPr>
      <t xml:space="preserve"> Al cierre de este periodo se llevaron a cabo diversos trabajos de obra como:  Rehabilitación de la superficie de rodamiento (Repavimentación Asfáltica) en diversas ubicaciones dentro del perímetro de la demarcación territorial Tlalpan, Obras para la ejecución de Proyectos correspondientes al Presupuesto Participativo correspondiente al ejercicio 2024 Trabajos para la construcción, ampliación, rehabilitación, mantenimiento  y  mejoramiento de inmuebles deportivos, culturales, educativos, sociales y comerciales, Trabajos de construcción, ampliación, rehabilitación, mantenimiento y mejoramiento de  Edificios Públicos en diversas ubicaciones de la Alcaldía de Tlalpan, Trabajos para la construcción, ampliación, rehabilitación, mantenimiento y  mejoramiento de espacios públicos y alumbrado público en diversas ubicaciones de la Alcaldía, Trabajos para la construcción, rehabilitación, mantenimiento y el mejoramiento de la superficie de rodamiento en vialidades secundarias, en diversas ubicaciones de la Alcaldía Tlalpan, Trabajos de mitigación de riesgos, en diversas ubicaciones de la Alcaldía Tlalpan, Trabajos para la construcción, ampliación, rehabilitación, mantenimiento y mejoramiento de banquetas en diversas ubicaciones de la Alcaldía Tlalpan, Trabajos de construcción, rehabilitación y sustitución de la red de agua potable en diversas ubicaciones de la Alcaldía Tlalpan, Trabajos de desazolve de la red de drenaje en diversas ubicaciones de la Alcaldía Tlalpan, Trabajos de construcción, ampliación, rehabilitación, mantenimiento, mejoramiento en resumideros en diversas ubicaciones de la Alcaldía Tlalpan, Trabajos de construcción, rehabilitación y sustitución de la red de drenaje en diversas ubicaciones de la Alcaldía Tlalpan, Supervisión de los trabajos en el marco del Presupuesto Participativo 2024, en diversas unidades territoriales de la Alcaldía Tlalpan, Trabajos de rehabilitación del Mercado Público Mirador, ubicado dentro de la Alcaldía Tlalpan, Trabajos de rehabilitación del Mercados Públicos:  Plaza Mexicana del Sur,  San Andrés Totoltepec, Torres de Padierna y Mercado Público Veinticuatro de Febrero.</t>
    </r>
  </si>
  <si>
    <r>
      <t xml:space="preserve">Durante este periodo se se contribuye al pago de  Programas y Acciones  Sociales  como lo son:   </t>
    </r>
    <r>
      <rPr>
        <b/>
        <sz val="9"/>
        <color rgb="FF6F7271"/>
        <rFont val="Source Sans Pro"/>
        <family val="2"/>
      </rPr>
      <t>Acción social “Abrig-AT”</t>
    </r>
    <r>
      <rPr>
        <sz val="9"/>
        <color rgb="FF6F7271"/>
        <rFont val="Source Sans Pro"/>
        <family val="2"/>
      </rPr>
      <t>: Integró  de expedientes, autorización, liberación y entrega de 5,162 colchonetas a los habitantes de colonias, pueblos y barrios de la Alcaldía Tlalpan  que cumplieron con los requisitos, Programa social</t>
    </r>
    <r>
      <rPr>
        <b/>
        <sz val="9"/>
        <color rgb="FF6F7271"/>
        <rFont val="Source Sans Pro"/>
        <family val="2"/>
      </rPr>
      <t xml:space="preserve"> “Alianza con Tlalpan</t>
    </r>
    <r>
      <rPr>
        <sz val="9"/>
        <color rgb="FF6F7271"/>
        <rFont val="Source Sans Pro"/>
        <family val="2"/>
      </rPr>
      <t xml:space="preserve">”: logró con el apoyo de 261 personas beneficiarias facilitadoras de servicios realizar actividades  que tuvieron como objetivo integrar a la población mediante acciones de colaboración, vinculación, concertación y participación ciudadana. Programa Social </t>
    </r>
    <r>
      <rPr>
        <b/>
        <sz val="9"/>
        <color rgb="FF6F7271"/>
        <rFont val="Source Sans Pro"/>
        <family val="2"/>
      </rPr>
      <t>“Movilidad Segura, Tlalpan”</t>
    </r>
    <r>
      <rPr>
        <sz val="9"/>
        <color rgb="FF6F7271"/>
        <rFont val="Source Sans Pro"/>
        <family val="2"/>
      </rPr>
      <t>: logró contribuir a mejorar las condiciones de seguridad vial de la movilidad peatonal y vehicular en las vías y espacio públicos de la demarcación Tlalpan por medio de 2,294  servicios de seguridad vial otorgados por esta Alcaldía, compuestos por las siguientes acciones: 198 recorridos de identificación y verificación, 1,196 canalizaciones de obstáculos sobre la vía pública, asi como tambien  la entrega de 900 trípticos de información, lo cual beneficio a 559,770 habitantes, en las siguientes colonias: Tlalpan Centro I, Tlalpan Centro II, Tlalcoligia, Héroes de Padierna, Lomas de Padierna, Miguel Hidalgo 2da sección, Miguel Hidalgo 4ta sección, Pedregal de Santa Úrsula Xitla, San Buenaventura, La Joya, Rinconada Coapa 1era sección, Nueva Oriental Coapa, San Pedro Apóstol, Toriello Guerra, Pueblo Quieto, Pedregal de San Nicolás 4ta sección, Pedregal de San Nicolás 1era sección, Miguel Hidalgo 1era sección, Rincón del Mirador I, 2 de octubre, Chimilli, Villa Lázaro Cárdenas, Arboledas del Sur, San Lorenzo Huipulco, Guadalupe, Hacienda de San Juan (Fraccionamiento), Prados Coapa 3era sección, Narciso Mendoza (súper manzana 4), Granjas Coapa, Isidro Fabela, Mesa los Hornos, Pedregal de San Nicolás 3era sección, Ampliación Isidro Fabela, Belisario Domínguez sección XVI, Miguel Hidalgo 3era sección, Barrio el Capulín, Narciso Mendoza super manzana 2, Residencial Villa Coapa super manzana 4, Narciso Mendoza super manzana 3, Popular Santa Teresa, Torres de Padierna, Cuchilla de Padierna, Jardines en la Montaña, San Juan Tepeximilpa, Ampliación Tepeximilpa, Cumbres de Tepetongo, Diamante, Viveros de Coactetlán, La Palma, San Andrés Totoltepec, Divisadero, Tecorral, Barrio Caramaguey, Barrio La Lonja, Barrio La Fama, Fuentes Brotantes, Santa Úrsula Xitla, Vergel del Sur, Prados Coapa 1era sección, Prados Coapa 2da sección, Rancho Los Colorines, Ex Hacienda Coapa, Residencial Villa Coapa Super Manzana 1, Villa Coapa, Unidad Habitacional Tenorios FOVISSSTE, Rinconada de las Hadas, Residecial Acoxpa, Floresta Coyoacán, Belisario Domínguez, Cantera Puente de Piedra, Rómulo Sánchez Mireles, Parques del Pedregal, Barrio San Fernando, Barrio del Niño Jesús, San Pedro Mártir, Ejidos de San Pedro Mártir, Club de Golf, Magisterial Coapa, Cuemanco, A.M.S.A, San Bartolo el Chico, Ex Hacienda San Juan de Dios, Ignacio Chávez, María Esther Zuno de Echeverría, Valle de Tepepan, Valle Escondido, Arenal de Tepepan, Lomas de Texcalaclaco, Plan de Ayala, Valle Verde, Dolores Tlali, Volcanes, El Mirador 1era sección, Pedregal de las Águilas, Movimiento Organizado de Tlalpan, Rinconada del Mirador, Narciso Mendoza Super Manzana 5, Narciso Mendoza Super Manzana 6, Juventud Unida, Residencial Villa Coapa Super Manzana 8, Fuentes de Tepepan, Emilio Portes Gil (Unidad Habitacional), Pedregal de San Nicolás 5ta Sección, Mirador I, Mirador II, Pedregal de San Nicolás 2da sección, San Miguel Topilejo, Los Encinos, Lomas Pedregal, Lomas Hidalgo, Lomas Altas de Padierna, Cultura Maya, Bosques del Pedregal, Lomas de Cuilotepec, Vistas del Pedregal, San Nicolás II, El Zacatón, Chichicaspatl, Chimalcoyotl, Cruz del Farol, Paraje 38, Primavera, Verano, Parres el Guarda, Nuevo Renacimiento Axalco, Texcaltenco, Tlaxcaltengo La Mesa, Tlalpuente, Tlalmille, Zacayucan Peña Pobre, Solidaridad, Belvedere y Comuneros de Santa Úrsula. Programa Social</t>
    </r>
    <r>
      <rPr>
        <b/>
        <sz val="9"/>
        <color rgb="FF6F7271"/>
        <rFont val="Source Sans Pro"/>
        <family val="2"/>
      </rPr>
      <t xml:space="preserve"> “Prevención de las Violencias”</t>
    </r>
    <r>
      <rPr>
        <sz val="9"/>
        <color rgb="FF6F7271"/>
        <rFont val="Source Sans Pro"/>
        <family val="2"/>
      </rPr>
      <t xml:space="preserve">:   se benefició a las y los ciudadanos en Tlalpan, con servicios que tienen como finalidad sensibilizar en materia de prevención de las violencias y el delito, a través de la implementación de  Módulos de Atención Integral para Prevenir la Violencia, que tuvieron presencia en las colonias de Villa Lázaro Cárdenas, Granjas Coapa, Narciso Mendoza, Héroes de Padierna, La joya, Popular Santa Teresa, Isidro Fabela, Toriello Guerra, Miguel Hidalgo, Cultura Maya, y Miguel Hidalgo 2da sección, así  mismo en los pueblos de San Miguel Topilejo, Santo Tomás Ajusco, San Miguel Ajusco, MAgdalena Petlacalco, San Lorenzo Huipulco, San Miguel Xicalco, Chimalcoyotl y San Andrés Totoltepec, donde se otorgó 1,916 de asesorías jurídicas y 3,065 orientaciones psicológicas, tambien se distribuyeron 51,091 folletos informativos en materia de prevención de las violencias, delito y cultura de la denuncia. Igualmente se benefició a 14 escuelas de educación básica donde se impartieron 586 talleres en materia de prevención social, conductas antisociales y cultura de la denuncia, en las escuelas primarias Francisco I. Madero, Patria y Libertad, Arabia Saudita, General Lázaso Cárdenas, Isaac Ocheterena, Cuicuilco, Somalia y José Azueta, tambien en las ecuelas secundarias Diurna No. 151 Estado de Quintana Roo, Técnica No. 39, Técnica No. 19 y Diurna No. 181 Puerto Alvarado, así como 60 Pláticas a padres de familia y 10 pláticas a vecinos en materia de prevención con los temas Prevención del Delito, extorción, medidas de seguridad para robo a casa habitación, trata de personas, abuso infantil , robo a transehunte, transporte público, entre otros. Programa Social </t>
    </r>
    <r>
      <rPr>
        <b/>
        <sz val="9"/>
        <color rgb="FF6F7271"/>
        <rFont val="Source Sans Pro"/>
        <family val="2"/>
      </rPr>
      <t>“Tlalpan Resurge “</t>
    </r>
    <r>
      <rPr>
        <sz val="9"/>
        <color rgb="FF6F7271"/>
        <rFont val="Source Sans Pro"/>
        <family val="2"/>
      </rPr>
      <t xml:space="preserve">logró la recolección de 4,018 Toneladas de residuos solicodos en  “Escuela limpia”. Acción Social </t>
    </r>
    <r>
      <rPr>
        <b/>
        <sz val="9"/>
        <color rgb="FF6F7271"/>
        <rFont val="Source Sans Pro"/>
        <family val="2"/>
      </rPr>
      <t xml:space="preserve">"Tlalpan en Unidad" </t>
    </r>
    <r>
      <rPr>
        <sz val="9"/>
        <color rgb="FF6F7271"/>
        <rFont val="Source Sans Pro"/>
        <family val="2"/>
      </rPr>
      <t xml:space="preserve"> tiene como objetivo Promover el rescate y la participación ciudadana en el mayor número posible (de acuerdo al alcance presupuestal) de unidades y conjuntos habitacionales de interés social de Tlalpan, en donde habitan aproximadamente 55,284 personas, mayoritariamente familias de escasos recursos económicos, mediante la rehabilitación, reconstrucción, mantenimiento, mejoramiento e innovación de las áreas y bienes de uso común, a través de la asignación de recursos, la organización de sus habitantes y la corresponsabilidad social entre gobierno y ciudadanía.</t>
    </r>
  </si>
  <si>
    <r>
      <t xml:space="preserve">DIRECCIÓN GENERAL DE OBRAS Y DESARROLLO URBANO
</t>
    </r>
    <r>
      <rPr>
        <sz val="9"/>
        <color rgb="FF6F7271"/>
        <rFont val="Source Sans Pro"/>
        <family val="2"/>
      </rPr>
      <t>221 063 E200-Gobierno y Seguridad en Alcaldías-Al cierre del periodo enero-septiembre correspondiente al ejercicio 2024, La Dirección General de Obras y Desarrollo Urbano en conjunto con  la Dirección General de Participación Ciudadana a través del capitulo denominado: Transferencias, Asignaciones al Sector Público en la partida denominada: Otras Ayudas Sociales en el Destino de Gasto denominado: Acciones Institucionales, Se contribuye a promoveer el rescate y la participación ciudadana en el mayor número posible (deacuerdo al alcance presupuestal) para las Unidades habitacionales de Interés Social de la Alcaldía Tlalpan, principalemente en las zonas de marginación, por lo que se contó con recursos autorizados para poder llevar acabo los trabajos de rehabilitación, reconstrucción, mantenimiento, mejoramiento e inovación de las áreas y bienes de uso común. Por lo que se han atendido 10 Unidades habitacionales en : TRABAJOS DE TECHUMBRES Y BARDAS PERIMETRALES  (1 unidad habitacional),  Tenorios 150 FOVISSSTE (FRENTE CANCELADO), Tenorios INFONAVIT  I Y II(222), trabajos realizados:demolición de concreto simple,acarreos de material producto de demolición,colocación de tepetate compactado, colocación de malla electrosaldada,suministro y colocación de concreto en andadores.  IMPERMEABILIZACIÓN (5 unidades habitacionales): Conjunto Cuemanco: trabajos realizados: demoliciones de impermeabilización, entortado, cemento-arena, trabajos de impermeabilización, Fuentes Brotantes Bloque A, trabajos realizados:demoliciones de impermeabilizante prefabricado,colocación de impermeabilizante reforzados, Fuentes Brotantes Bloque L, trabajos realizados: impermeabilización de azotea a base de impermeabilizante acrilico reforzado, La Joya 131 y La Joya 135, trabajos realizados: permeabilización de azotea a base de impermeabilizante acrilico, Narcizo Mendoza S.M. 3, trabajos realizados:impermeabilización de azotea a base de impermeabilizante acrilico reforzado.  CASETAS DE VIGILANCIA, SALONES DE USOS MÚLTIPLES Y ESCALERAS  (4 unidades habitacionales),Unidad Habitacional Ignacio Chávez: trabajos realizados: colocación de plumas para acceso vehicular, colocación de perfiles de acero para sensor de tag, construcción de sanitario en caseta de vigilancia, Hueso Periférico ISSSFAM, trabajos realizados:demolición de escalones y piso de concreto,mejoramiento de base con tepetate,construcción de escalones,demolición de banqueta de concreto,mejoramiento de base con tepetate,construcción de banqueta, Emilio Portes Gil, trabajos realizados:demolición  de muros de tablarroca, techumbres y muros de tabique,construcción de cimentación para estructura,aplanados en muros, construcción de muros de tablacemento,pintura en muros,techumbre multypanel,colocación de loseta,colocación de muebles sanitarios,colocación de canceleria y herreria. TINACOS Y CISTERNAS, TINACOS Y CISTERNAS,Cacahuatales No. 57,ISSFAM 1(Circuito Pergoleros No. 40), Miramontes 348,Villa del Puente FOVISSSTE, Trabajos realizados: lavado y rehabilitación de cisterna
Peña Pobre, Trabajos realizados: sustitución de tinacos Tenorios II COR (224), Trabajos realizados: instalación de tubería de 4"Residencial Fuentes de Cantera (FRENTE CANCELADO).
UNIDADES HABITACIONALES CON  PORCENTAJES DE AVANCES FÍSICOS NO TERMINADOS: TECHUMBRES Y BARDAS PERIMETRALES,Villa Olimpica, trabajos realizados:demolición de concreto simple,acarreos de material producto de demolición,colocación de tepetate compactado, colocación de malla electrosaldada,suministro y colocación de concreto en andadores, avance físico: 91% TRABAJOS DE RED SANITARIA, Unidad Habitacional el Zapote, Unidad Habitacional Fuentes Brotantes: trabajos realizados: preliminares, avance físico promedio: 17.50%</t>
    </r>
    <r>
      <rPr>
        <b/>
        <sz val="9"/>
        <color rgb="FF6F7271"/>
        <rFont val="Source Sans Pro"/>
        <family val="2"/>
      </rPr>
      <t xml:space="preserve">
</t>
    </r>
  </si>
  <si>
    <r>
      <rPr>
        <b/>
        <sz val="9"/>
        <color rgb="FF6F7271"/>
        <rFont val="Source Sans Pro"/>
        <family val="2"/>
      </rPr>
      <t>Dirección General de Administración (Gastos Concurrentes)</t>
    </r>
    <r>
      <rPr>
        <sz val="9"/>
        <color rgb="FF6F7271"/>
        <rFont val="Source Sans Pro"/>
        <family val="2"/>
      </rPr>
      <t xml:space="preserve">
221 313 M001- Actividades de apoyo administrativo. -  Durante este periodo se cubrieron los gastos de Materiales, útiles y equipos menores de oficina, Combustibles, lubricantes y aditivos, Vestuario y uniformes, Prendas de seguridad y protección personal, Servicios integrales y otros servicios, Servicios de apoyo administrativo y fotocopiado, Seguro de bienes patrimoniales, Servicios de limpieza y manejo de desechos, Otros gastos por responsabilidades.
</t>
    </r>
    <r>
      <rPr>
        <b/>
        <sz val="9"/>
        <color rgb="FF6F7271"/>
        <rFont val="Source Sans Pro"/>
        <family val="2"/>
      </rPr>
      <t>Dirección General de Servicios Urbanos</t>
    </r>
    <r>
      <rPr>
        <sz val="9"/>
        <color rgb="FF6F7271"/>
        <rFont val="Source Sans Pro"/>
        <family val="2"/>
      </rPr>
      <t xml:space="preserve">
226 321 E187- Servicios Públicos.-  Se realizó  la recolección de  412,600 Toneladas de residuos sólidos orgánicos e inorgánicos alcanzando 360,328  toneladas, con las siguientes actividades: Recolección de residuos industriales 798 Toneladas, Barrido con equipo mecánico 632 Toneladas, Basura domiciliaria 219,124 Toneladas, Recolección en contenedores de metal  8,898 Toneladas, Contenedores de plástico 4,009 Toneladas, Escuela limpia 4,018 Toneladas, Recolección de cascajo 5,704 Toneladas, Recolección en tiraderos clandestinos 199 Toneladas, Contenedores terminales 6,738 Toneladas, Recolección en mercados 2,430 Toneladas, Recolección en Tianguis 1,516 Toneladas, Papeleras 45 Toneladas,  Recolección del barrido manual 106,000 Toneladas  y en Jornadas 188 Toneladas y  Arrastre de lluvias 29 toneladas.   Se realizarón 200 acciones o intevenciones en diversos sitios en calles de las colonias, barrios y pueblos, siendo lo siguiente:  155 actividades de mejoramientos en la movilidad y ordenamiento urbano en el periodo, las cuales se desarrollan de la siguiente manera: 123 balizamientos vehiculares y peatonales; 1 aplicaciòn de pintura en protecciones y rejas de metal,16 aplicaciòn de pintura en muros y bardas para eliminaciòn de grafiti, 15 aplicación de pintura en  espacios públicos. Se efectuo  el mantenimiento, rehabilitación, sustitución, instalación y conservación del alumbrado público en 12,000  luminarias, siendo las siguientes actividades realizadas: Reparación de 8,836 mantenimientos, rehabilitaciones, sustituciones, instalaciones y conservación del alumbrado público. las cuales corresponden a: 7,829 reparaciones ;  361 instalaciones de luminarias de  leds nuevas, 525 transformaciones de luminarias; 19 instalaciones de reflectores , 50 colocaciones de acometidas, 23 retiros de poste, 19 instalaciones de postes y 10 colocaciones de guirnaldas. Se realizó el mantenimiento y conservación de las áreas verdes en  1,000,000 metros cuadrados,  con las siguientes acciones acciones: Se llevaron a cabo 750,164 metros cuadrados en actividades de mantenimiento y conservación de áreas verdes, lo que representa el 75 por ciento de las programadas para el presente ejercicio fiscal, las cuales corresponden a: 256,996 metros cuadrados de barrido de áreas verdes, 192,005 metros cuadrados riego de áreas verdes 234,863 metros cuadrados desmonte (retiro de maleza), 50,600 metros cuadrados de poda de pasto, 15,700 metros cuadrados de deshierbe, 5,224 metros cúbicos de acarreo manual y retiro de basura vegetal; 8,336 metros lineales de aflojado de tierra, 1,356 metros lineales de poda de seto, 4,733 de poda árboles, 328 retiros de árboles, 113 liberaciones de luminarias, 1,565 metros lineales de limpieza de canaleta, 18,044 metros lineales de retiro de hierba en banqueta, poda fitosanitaria 138 piezas y guarniciones y 7 piezas de retiro de tocón. Se llevó a cabo el  mantenimiento y conservación a 360  espacios públicos con acciones de conservación y mejoramiento de la imagen urbana siendo las siguientes:  Se realizó el mantenimiento, rehabilitación y conservación a 233 espacios públicos. siendo estos los siguientes: 14 rehabilitaciones de juegos infantiles; 14 instalaciones de malla ciclónica ; 8 aplicaciones de pintura en plazas y espacios públicos en diversos sitios, 15 atenciones a canchas y módulos deportivos, 0 atenciones integrales en plazas y/o espacios públicos, 87 retiros de pegas y colguijes en distintos sitios de las colonias, 2 aplicación de pintura en plantel escolar público, 14 aplicación de pintura en módulo de juegos infantiles, 26 mantenimientos en fuentes ornamentales en parques públicos; 17 aplicaciones de pintura en mobiliario urbano de parques públicos, 11 aplicación de pintura para balizamiento de pasos peatonales y señalamiento vehicular, 3 rotulaciones y colocación de letreros prohibitivos y aplicación de pintura en 13 muros y fachadas para eliminación de grafiti y 9 reparaciones de banqueta.</t>
    </r>
  </si>
  <si>
    <r>
      <rPr>
        <b/>
        <sz val="9"/>
        <color rgb="FF6F7271"/>
        <rFont val="Source Sans Pro"/>
        <family val="2"/>
      </rPr>
      <t>Direccion General de  Asuntos Juridicos y de Gobierno</t>
    </r>
    <r>
      <rPr>
        <sz val="9"/>
        <color rgb="FF6F7271"/>
        <rFont val="Source Sans Pro"/>
        <family val="2"/>
      </rPr>
      <t xml:space="preserve">
221 063 E200- Gobierno y Seguridad en Alcaldias.-  Realizó acciones  de seguridad  Mediante los elementos de la policía auxiliar sector 59 destacamento dos,  que brindaron 6,052 apoyos a la Ciudadanía Tlalpense y ademas  realizaron 2,575 protocolos de seguridad con la Policía Auxiliar sector 59 destacamento dos, Código Águila llevo a cabo 1,413 apoyos a establecimientos mercantiles, ayudando a locatarios que lo requirieron y un total de 1,162  Vistas Domiciliarias que se atendierón por medio  solicitudes de apoyo de las familias que se encontraban en alguna situación de peligro.  Al cierre del periodo se elaborarón 1,509 reportes de remisiones, de las cuales 1,497 se  presentarón ante el Juez Cívico y  12 al  Ministerio Público, Durante el tercer  trimestre se llevó acabo la contratación de 320 elementos  que se incorporan a la policía auxiliar,  adicionalmente Elementos de la Policía Auxiliar atendieron  1,636 solicitudes de emergencia con vigilancia y acompañamientos.</t>
    </r>
  </si>
  <si>
    <r>
      <rPr>
        <b/>
        <sz val="9"/>
        <color rgb="FF6F7271"/>
        <rFont val="Source Sans Pro"/>
        <family val="2"/>
      </rPr>
      <t>Dirección General de Obras y Desarrollo Urbano.</t>
    </r>
    <r>
      <rPr>
        <sz val="9"/>
        <color rgb="FF6F7271"/>
        <rFont val="Source Sans Pro"/>
        <family val="2"/>
      </rPr>
      <t xml:space="preserve">
221 274 K023- Infraestructura Urbana,-Al periodo de enero-septiembre correspondiente al ejercicio 2024; se informa únicamente los avances físcos, referente a los diferentes trabajos que se llevan acabo de los proyectos correspondientes al fondo FAIS, que a continuación se relacionan, con una meta total de vialidades 124,800.00 metros cuadrados, lo que representa en un 133.37% de 93,572.00 metros cuadrados programados para este ejercicio Fiscal; ESTE PROYECTO CAMBIA DE DENOMINACIÓN DECIA: Obras y Seguimiento en diversas ubicaciones de la Alcaldía con recursos FAIS, DEBE DECIR: Rehabilitación de la superficie de rodamiento (repavimentación asfaltica 1 Y 2) en diversas ubicaciones dentro de la demarcación territorial tlalpan. (FAIS) total meta ejecutada: 64,000.0 metros cuadrados, Rehabilitación de la superficie de rodamiento (repavimentación asfáltica 1) en diversas ubicaciones dentro de la demarcación territorial tlalpan. (FAIS): MIDS No. 31553-Av. Fuentes Brotantes,Arenal,Siracusa,Carrara,CannesTrabajos realizados: trazo y nivelación,fresado,barrido, riego de liga,tendido de carpeta asfáltica, meta ejejcutada: 32,000.0 metros cuadrados. Rehabilitación de la superficie de rodamiento (repavimentación asfáltica 2) en diversas ubicaciones dentro de la demarcación territorial tlalpan. (FAIS): MIDS No. 31553-Circuito Fuentes del Pedregal,Cedros,Valdivia,Felicidad,Chaparral,San José Buenavista,Abasolo,Miguel Hidalgo,Guadalupe Victoria,Trabajos realizados: trazo y nivelación,fresado,barrido, riego de liga,tendido de carpeta asfáltica, meta ejejcutada: 32,000.0 metros cuadrados. Rehabilitación de la superficie de rodamientos mediante el mapeo de la carpeta asfáltica ubicaciones dentro del perimetro de la demarcación territorial Tlalpan, MIDS No. 31645-Sacalum,Tixkokob,Kinchil,Huehuetan,Yucalpeten,Tizimin,Hopelchen,Akil,Contoy,Cancun,Hocaba,Izama,Teya,Pichucalco,Seye,Homun,Hampolol,Las Torres,Esmeralda,Emiliano Zapata,Isidro Fabela,Tepetzingo,Volcan Kiska,CanteraTrabajos realizados: preliminares, trazo y nivelación, fresado y barrido, meta ejecutada 52,000.0 metros cuadrados, Rehabilitación de vialidades con empedrado y adoquin en diversas ubicaciones dentro del perímetro de la demarcación territorial tlalpan. (tlalpan),
MIDS No. 31762-San Pedro Mártir (Pblo), Trabajos realizados: preliminares, trazo y nivelación, compactación, meta ejecutada 8,250.0 metros cuadrados.
</t>
    </r>
    <r>
      <rPr>
        <b/>
        <sz val="9"/>
        <color rgb="FF6F7271"/>
        <rFont val="Source Sans Pro"/>
        <family val="2"/>
      </rPr>
      <t>TRABAJOS ADICIONALES:</t>
    </r>
    <r>
      <rPr>
        <sz val="9"/>
        <color rgb="FF6F7271"/>
        <rFont val="Source Sans Pro"/>
        <family val="2"/>
      </rPr>
      <t xml:space="preserve">
Rehabilitación de la Infraestructura de alumbrado público en diversas ubicaciones dentro del perimetro de la demarcación territorial Tlalpan, total de la meta ejecutada: 5,122 piezas (luminarias),  MIDS No. 31803San Miguel Xicalco,Santo Tomás Ajusco,Villa del Puente, meta ejecutada: 2,561 piezas (luminarias) MIDS No. 31803Tenorios,Dolores Tlali,Plan De Ayala,Viveros De Coactetlán,Narciso Mendoza Supermanzana 6,Narciso Mendoza Supermanzana 7,Barrio San Fernando,Fuentes Brotantes,Vergel De Coyoacan,Arenal Guadalupe Tlalpan,Cuchilla De Padierna,Los 3 Barrios,Nuevo Renacimiento De Axalco,Maria Esther Zuno,Granjas Coapa,Emilio Portes Gil,Rinconada Las Hadas,Toriello Guerra, Ampliación Oriente, El Divisadero,Progreso Tlalpan,San Andrés Totoltepec,Trabajos realizados: preliminares, trazo y nivelación, compactación, instalación de luminarias, meta ejecutada: 2,561 piezas (luminarias) Rehabilitación de espacios públicos diversas ubicaciones dentro del perimetro de la demarcación territorial Tlalpan, número de MIDS No.31858, Trabajos realizados: supervisión, control y vigilancia del contrato de obra publica de los trabajos, demoliciones, acarreo de material y trazos de la obra, albañilerías. Avance físico: 95.71% Rehabilitación de espacios deportivos diversas ubicaciones dentro del perimetro de la demarcación territorial Tlalpan, Trabajos realizados:demoliciones, acarreo de material y trazos de la obra albañilerias, con un avance fisico: 85.32% Deportivo Lomas Balancán, ubicado en Calle Balancán Sn, colonia Popular Santa Teresa, número de MIDS No. 31827,Trabajos realizados: demolición de asfalto, retiro de pasto sintetico, renivelación de superficie, colocación de firme de concreto, sustitución de instalación eléctrica. avance físico: 95.71% Deportivo San Pedro Mártir, ubicado en Mirasol No. 16, Pueblo San Pedro Mártirnúmero de MIDS No.31827, Trabajos realizados: retiro de pasto sintetico renivelación de cancha de futbol profesional y futbol 7, excavación para drenado, colocación de impermeabilizante en área administrativa y acceso, colocación de pasto. avance físico: 80%
</t>
    </r>
  </si>
  <si>
    <r>
      <rPr>
        <b/>
        <sz val="9"/>
        <color rgb="FF6F7271"/>
        <rFont val="Source Sans Pro"/>
        <family val="2"/>
      </rPr>
      <t>Dirección General de Obras y Desarrollo Urbano</t>
    </r>
    <r>
      <rPr>
        <sz val="9"/>
        <color rgb="FF6F7271"/>
        <rFont val="Source Sans Pro"/>
        <family val="2"/>
      </rPr>
      <t xml:space="preserve">
221 274 K023- Infraestructura Urbana,-Al periodo  de Enero-Septiembre- se autorizaron recursos de los intereses generado de Ejercicios Anteriores, estos recursos son complemento de la meta para los trabajos que se llevan acabo en el fondo: Etiquetado   Recursos Federales -Aportaciones Federales para Entidades Federativas y Municipios- Fondo de Aportaciones para la Infraestructura Social (FAIS)-2024- Original de la URG</t>
    </r>
  </si>
  <si>
    <t>La variación obedece al pago de las diversas nominas aplicadas durante el tercer  trimestre del presente ejercicio fiscal.</t>
  </si>
  <si>
    <t>Se cuenta con recursos disponibles para ejercer al cierre de este ejercicio fiscal  correspondiente a las aportaciones a instituciones de seguridad social.</t>
  </si>
  <si>
    <t>Se cuenta con recursos disponibles para ejercer al cierre de este ejercicio fiscal  correspondiente a las Primas por seguro de vida del personal civil.</t>
  </si>
  <si>
    <t>Se cuenta con recursos disponibles para ejercer al cierre de este ejercicio fiscal  correspondiente a las Prendas de seguridad y protección personal.</t>
  </si>
  <si>
    <t>Se cuenta con recursos disponibles para ejercer al cierre de este ejercicio fiscal  correspondiente a los Servicio de energía eléctrica.</t>
  </si>
  <si>
    <t>Se cuenta con recursos disponibles para ejercer al cierre de este ejercicio fiscal  correspondiente a los Servicios de vigilancia.</t>
  </si>
  <si>
    <t>Se cuenta con recursos disponibles para ejercer al cierre de este ejercicio fiscal  correspondiente a los Seguro de bienes patrimoniales.</t>
  </si>
  <si>
    <t>Se cuenta con recursos disponibles para ejercer al cierre de este ejercicio fiscal  correspondiente a los servicios de Difusión por radio, televisión y otros medios de mensajes sobre programas y actividades gubernamentales.</t>
  </si>
  <si>
    <t>Se cuenta con recursos disponibles para ejercer al cierre de este ejercicio fiscal  correspondiente a las Penas, multas, accesorios y actualizaciones.</t>
  </si>
  <si>
    <t>Se cuenta con recursos disponibles para ejercer al cierre de este ejercicio fiscal  correspondiente a Otros gastos por responsabilidades.</t>
  </si>
  <si>
    <t>Se cuenta con recursos disponibles para ejercer al cierre de este ejercicio fiscal  correspondiente a las Aportaciones a fondos de vivienda.</t>
  </si>
  <si>
    <t>Se cuenta con recursos disponibles para ejercer al cierre de este ejercicio fiscal  correspondiente a las Aportaciones al sistema para el retiro o a la administradora de fondos para el retiro y ahorro solidario.</t>
  </si>
  <si>
    <t>Se cuenta con recursos disponibles para ejercer al cierre de este ejercicio fiscal  correspondiente a las Primas por seguro de retiro del personal al servicio de las unidades responsables del gasto del Distrito Federal.</t>
  </si>
  <si>
    <t>Se cuenta con recursos disponibles para ejercer al cierre de este ejercicio fiscal  correspondiente a lasCuotas para el fondo de ahorro y fondo de trabajo.</t>
  </si>
  <si>
    <t>Se cuenta con recursos disponibles para ejercer al cierre de este ejercicio fiscal  correspondiente a los Materiales, útiles y equipos menores de oficina.</t>
  </si>
  <si>
    <t>Se cuenta con recursos disponibles para ejercer al cierre de este ejercicio fiscal  correspondiente a  Vestuario y uniformes.</t>
  </si>
  <si>
    <t>Se cuenta con recursos disponibles para ejercer al cierre de este ejercicio fiscal  correspondiente a los Servicios de apoyo administrativo y fotocopiado.</t>
  </si>
  <si>
    <t>Se ejercicio al cierre de este periodo el total del presupuesto de esta partida.</t>
  </si>
  <si>
    <t>La diferencia del recurso disponible sin comprometer obedece a los  Vehiculos y equipo terrestre destinados a servidores públicos y servicios administrativos.</t>
  </si>
  <si>
    <t>La diferencia del recurso disponible sin comprometer obedece a los Vales que se otrorgan al cierre de este ejercicio fiscal.</t>
  </si>
  <si>
    <t>La diferencia del recurso disponible sin comprometer obedece a los Servicios integrales y otros servicios.</t>
  </si>
  <si>
    <t>Se cuenta con recursos disponibles para ejercer al cierre de este ejercicio fiscal  correspondiente a los Gastos de ensobretado y traslado de nómina.</t>
  </si>
  <si>
    <t>Se cuenta con recursos disponibles para ejercer al cierre de este ejercicio fiscal  correspondiente a los impuesto sobre nomina.</t>
  </si>
  <si>
    <t xml:space="preserve">Se realiazaron los trabajos de encarpetado de  rodamiento de  mezcla  asfáltica templada,  elaborada  en  planta,  con  agregado  de  19  mm  3,4"  de diámetro,  de 7.5 cm de espesor promedio compactado al 98% de su densidad teórica máxima.  incluye demoliciones,  fresado, cargas, acarreos, barrido de base, riego de liga con emulsión asfáltica, señalamiento  vial,  renivelación  de  brocales,  suministro  e instalación  de brocales,  marcos y tapas,  coladeras pluviales y rejillas  de  piso  de  polietileno  alta  resistencia  para  pozos  de visita,  materiales,  mano  de  obra,  herramienta,  equipo, maquinaria y todo  lo  necesario  para  la  correcta ejecución  de los trabajos, construcción de 3,379.70 m2 de carpeta de rodamiento de concreto hidráulico fraguado rápido, resistencia fc= 150 a 250 kg sobre cm2 de 10 a 15 cm de espesor promedio compactado. incluye demoliciones manuales, demoliciones con máquina, cargas, acarreos,• excavaciones, barrido de base, construcción de base hidráulica con grava cementada o controlada, compactada del 95 al 98% próctor, suministro habilitado y colocación de malla de alambre electrosoldada para refuerzo en firmes, pisos, losas y muros, a cualquier nivel, señalamiento vial, renivelación de brocales, suministro e instalación de brocales, marcos y tapas, coladeras pluviales y rejillas de piso de polietileno alta resistencia para pozos de visita, materiales, mano de obra, herramienta, equipo, maquinaria y todo lo necesario para la correcta ejecución de los trabajos, Rehabilitación de casetas de acceso, superficie de rodamiento en accesos, cubierta de acceso a base de estructura de acero y multitecho, áreas verdes, instalaciones sanitarias, trotapista, instalaciones eléctricas y alumbrado, malla ciclónica, canchas deportivas, pintura en columnas, muros, fachadas, canchas y alberca, pergolado, columnas de concreto y estructuras metálicas.
</t>
  </si>
  <si>
    <r>
      <t>Elaboró :</t>
    </r>
    <r>
      <rPr>
        <sz val="16"/>
        <rFont val="Source Sans Pro"/>
        <family val="2"/>
      </rPr>
      <t xml:space="preserve"> </t>
    </r>
    <r>
      <rPr>
        <b/>
        <sz val="12"/>
        <rFont val="Source Sans Pro"/>
        <family val="2"/>
      </rPr>
      <t> ________________________________________________________________________</t>
    </r>
    <r>
      <rPr>
        <sz val="12"/>
        <rFont val="Source Sans Pro"/>
        <family val="2"/>
      </rPr>
      <t xml:space="preserve">      </t>
    </r>
    <r>
      <rPr>
        <sz val="11"/>
        <rFont val="Source Sans Pro"/>
        <family val="2"/>
      </rPr>
      <t xml:space="preserve">                                                                                                                                                                        </t>
    </r>
  </si>
  <si>
    <t xml:space="preserve"> DR. MIGUEL ZIRATE ZAPIEN</t>
  </si>
  <si>
    <r>
      <t xml:space="preserve"> Autorizó:</t>
    </r>
    <r>
      <rPr>
        <sz val="18"/>
        <rFont val="Source Sans Pro"/>
        <family val="2"/>
      </rPr>
      <t>____________________________________________________________________</t>
    </r>
  </si>
  <si>
    <t xml:space="preserve"> "Dirección General de Administración (Gastos Concurrentes)
221 313 M001- Actividades de apoyo administrativo. -  Durante este periodo se cubrieron los gastos de Productos alimenticios y bebidas para personas, Materiales complementarios, Madera y productos de madera, Material eléctrico y electrónico, Artículos metálicos para la construcción, Otros materiales y artículos de construcción y reparación, Fibras sintéticas, hules, plásticos y derivados, Combustibles, lubricantes y aditivos, Vestuario y uniformes, Prendas de seguridad y protección personal, Artículos deportivos, Productos textiles, Herramientas menores,  Refacciones y accesorios menores de mobiliario y equipo de administración, educacional y recreativo, Refacciones y accesorios menores de equipo de cómputo y tecnologías de la información, Refacciones y accesorios menores otros bienes muebles, Servicios de Gas y telefonía, Servicios de acceso de Internet, redes y procesamiento de información, Arrendamiento de edificios, Arrendamiento de equipo de transporte destinado a servidores públicos y servicios administrativos, Otros arrendamientos, Servicios de impresión, Servicios financieros y bancarios, Instalación, reparación y mantenimiento de mobiliario y equipo de administración, educacional y recreativo,  Reparación, mantenimiento y conservación de equipo de transporte destinados a servidores públicos,  servicios administrativos, operación de programas públicos, Instalación, reparación y mantenimiento de maquinaria, otros equipos y herramienta, Espectáculos culturales, Servicios funerarios y de cementerio a los familiares de los civiles y pensionistas directos,  Servicios para la promoción deportiva, así como los proyectos A24NR0133 ""Adquisición de Equipo de Cómputo y Red""  y A24NR0132 ""Adquisición de Software"".  
 "DIRECCIÓN GENERAL DE OBRAS Y DESARROLLO URBANO".
226 321 E187- Servicios Públicos-Al cierre del periodo enero-septiembre correspondiente al ejercicio 2024, Se contribuyó al derecho de la Población, principalmente en las zonas de marginación, por lo que se contó con recursos autorizados para el capítulo que refiere a Servicios básicos en la partida de Arrendamiento de equipo de transporte destinado a servicios públicos y la operación de programas públicos, estos recursos son complemento de la meta alcanzada reportada en el fondo "" Aportaciones para el Fortalecimiento de los Municipios y las demarcaciones Territoriales del Distrito Federal (FORTAMUN)-2024"", para llevar a cabo los trabajos para la repartición de agua potable (pipas) a la población trapense.
221 274 K023- Infraestructura Urbana-  Al cierre del periodo enero-septiembre correspondiente al ejercicio 2024, a través de obra por contrato y administración, se contribuyó al mantenimiento a 86 Edificios Públicos beneficiando a (56936 habitantes); 78641.43 m2  de mantenimiento a  Vialidades y Banquetas beneficiando a (224054 habitantes);  77445.0 metros lineales de mantenimiento de distribución a la Red de Agua Potable beneficiando a (14951 habitantes); se atendieron 1269 Fugas de agua, beneficiando a (55000 habitantes); así mismo 308 kilómetros de mantenimiento a las líneas de la Red de Drenaje y Alcantarillado beneficiando a (174000 habitantes) en diversas colonias y pueblos de la demarcación a saber: EDIFICIOS PÚBLICOS: (23 inmuebles) que representan el 45% de 118 programados, población beneficiada: 16,500 habitantes: 1.- Casa de Salud ""Plan de Ayala"". ubicación: Calle Federal del Trabajo esq. Autopista México Cuernavaca, Colonia Plan de Ayala. Trabajos realizados: reparación y mantenimiento en instalación hidrosanitaria y trabajos de herrería, 2.- Dirección General de Medio Ambiente y Desarrollo Sustentable. ubicación: Benito Juárez número 68 entre Moneda y Allende, colonia Centro de Tlalpan. Trabajos realizados: reparación y mantenimiento en instalación hidrosanitaria y sistema de bombeo, reparación de portón principal, 3.-Dirección General de Asuntos Jurídicos y de Gobierno. ubicación: San Juan de Dios número. 92 entre Coscomate y Renato Leduc, colonia Toreíllo Guerra. Trabajos realizados: reparación y mantenimiento en instalación hidrosanitaria, instalación de lavabo completo y colocación de 2 rejillas, 4.-Dirección General de Obras y Desarrollo Urbano. ubicación: Av. San Fernando número. 84 esquina Madero, Colonia Centro de Tlalpan. Trabajos realizados: reparación y mantenimiento en instalaciones hidrosanitarias y eléctricas, 5.-Campamento ""Obras Viales"". ubicación: Vito Alessio Robles número 127 entre Constitución y Corregidora, Colonia Miguel Hidalgo 2a. Sección. Trabajos realizados: Aplicación de pintura en sanitarios de hombres, cambio de 4 gabinetes completos, 5 WC completos con accesorios, 2 lavabos completos y 5 juegos de regaderas en baños de hombres, cambio de WC completo con accesorios en baños de mujeres, 6.- Centro de Salud T - III ""Dr. Gerardo Varela Mariscal"". ubicación: Pedro de la Alquiciera s/n esq. Mariano Matamoros, Pueblo de San Miguel Ajusco. Trabajos realizados: albañilería (adecuación de rampa para personas con discapacidad y reconstruccion de andadores, 7.- Dirección de Gobierno. ubicación: Mariano Matamoros s/n esq. Tezoquipa, colonia Centro de Tlalpan. Trabajos realizados: reparación y mantenimiento en instalaciones hidrosanitarias y cambio de lavabo completo con accesorios, 8.-Unidad Departamental de Agua Potable. ubicación: Congreso número 296 frente al panteón ""20 de Noviembre"", colonia Centro de Tlalpan. Trabajos realizados: reparación y mantenimiento en instalaciones hidrosanitarias, 9.-Centro Integral de Esparcimiento Lúdico y Orientación (CIELO) ubicación: Periférico Sur s/n esq, 4a. Oriente, colonia Isidro Fabela. Trabajos realizados: reparación y mantenimiento en instalaciones eléctricas, cambio de  lámparas y  contactos, aplicación de pintura en muro de tabla-roca,colocación de ventana de aluminio, 10.-Centro Prosalud ""Valle Verde"". ubicación: Jacarandas s/n entre Sauce y Colorines,colonia Valle Verde. Trabajos realizados: albañilería rampa vehicular  y reparacione alrededor, 11.-Almacén General de la Alcaldía ubicación, Cafetales número 7 esq. Calzada del Hueso, Fraccionamiento Rinconada Coapa 2a. seccion. Trabajos realizados:  reparación y mantenimiento de herrería en puertas principal, de almacén y de baños, 12.- Casa de Salud ""Mirador II"". ubicación: Izamal MZ 56 LT 13 esq. Xitle, colonia Rincón del Mirador II. Trabajos r,ealizados: reparación y mantenimiento de instalaciones hidrosanitarias,13.-Campamento ""Limantitla"". Ubicación: Limantitla s/n esquina Callejón San Marcos, Colonia Centro de Tlalpan. Trabajos Realizados: albañilería: Picado de 4 castillos, aplanado de muro, picado de fachada, aplanado de muro, construcción de muro para completar fachada, aplanado de fachada, colocación de cemento en grieta, resane de muros en oficinas,14.-Campamento ""Villa Coapa"". Ubicación: Canal de Miramontes no. 3755 esquina Cárcamo,
</t>
  </si>
  <si>
    <t>Unidad Habitacional Narciso Mendoza S.M. 2. Trabajos Realizados: reparación y mantenimiento de herrería en zahuán y puertas de bodega.15.-Centro de Artes y Oficios ""Mesa los Hornos"". Ubicación: Cehuantepec s/n esquina Xamiltepec, Colonia Mesa los Hornos. Trabajos Realizados: reparación y mantenimiento en baños ecológicos y convencionales,16.-Dirección de Salud. Ubicación: Coscomate no. 90 esquina San Juan de Dios, Colonia Toriello Guerra. Trabajos Realizados: plomería y mantenimiento en techumbre, colocación de llave angular,17.-Casa del Adulto Mayor. Ubicación: Avenida El Ejido s/n esquina Almanalco, Fraccionamiento Vergel del Sur Trabajos Realizados: mantenimiento y reparación de instalaciones hidrosanitarias,18.-Edificio de la Alcaldía. Ubicación: Plaza de la Constitución no. 1 esquina Moneda, Colonia Centro de Tlalpan. Trabajos Realizados: En Oficina de Dirección Ciudadana: trabajos de herrería; en Oficinas de la Alcaldía: trabajos de albañilería (resane de muros y colocación de plafones) y aplicación de pintura en columnas; Oficinas de Protección Ciudadana y Comunicación Social: colocación de 16 plafones falsos de 0.60 X 0.60 mts,19.-Registro Civil No. 35. Ubicación: Tekal s/n esquina Izamal, Colonia Héroes de Padierna. Trabajos Realizados: reparación y mantenimiento en instalaciones eléctricas, colocación de 20 lámparas de 30 W y 10 balastras de 32 W, así como; a través de la Obra por Contrato: se realizaron ( 4 inmuebles) en: 1.-Dirección General del Medio Ambiente, ubicado en benito juárez No. 68, colonia Tlalpan centro, Trabajos realizados: desmontajes, 2.-Campamento de Sistemas Mecanizados, ubicado en Ayuntamiento No. 260, 1ra. Sección, colonia Miguel Hidalgo, trabajos realizados: aplicación de pintura de en fachadas, aplicación de impermeabilizante en azoteas y techumbres, demolición de jardineras, construcción de firme de concreto."   " 3.-Campamento de Alumbrado, ubicado en Allende s/n esquina Fuentes Centro de Tlalpan, trabajos realizados: construccion de caseta de vigilancia y checador,colocación de instalacion eléctrica, colocación de cancelerias, demoliciones de caseta existente, 4.-Campamento de Parques y Jardines (Miguel Hidalgo), ubicado en Avenida las torres s/n, colonia Miguel Hidalgo, Trabajos realizados: aplicación de estuco en muros exteriores, construccion de caseta de vigilancia y checador, colocación de instalacion eléctrica, colocación de accesorios sanitarios,colocación de puerta de acceso, colocación de rejacero perimetral. ESCUELAS DE NIVEL BÁSICO:  Se realizó un total de ( 43 )  inmuebles, con estos trabajos se logró beneficiar a una población de 24,436 habitantes, de los cuales a través de la Obra por Contrato se atendieron (17) inmuebles, en los siguientes inmuebles; 1.-Jardín de Niños Rafael Ramírez, ubicado en Izamal s/n y Hopelchen, colonia Cultura Maya, 2.-Jardín de Niños Xochiconetl, ubicado en Av. 7 s/n colonia Miguel Hidalgo 4a. sección, 3.-Jardín de Niños Huitzapiztli, ubicado en Chapam, esq. Hecechakan y Chapas, colonia Cuchilla de Padierna, 4.-Jardín de Niños República de Argentina, ubicado en Morelos número 4, colonia Centro de Tlalpan, 5.-Jardín de Niños Heróico Colegio Militar, ubicado en Fuerte Guadalupe s/n colonia Unidad Habitacional Colegio Militar, ubicado en Fuerte Guadalupe s/n,.Colonia Unidad Habitacional Colegio Militar, 6.-Jardín de Niños Carlos Pellicer Camara, ubicado en Chicoasen Mz. 114 Lt. 5, Fuerte Guadalupe S/N,.Col. Lomas de Padierna, 7.-Jardín de Niños Ali Chumacero, ubicado en Ciencia y Tecnología S/N. Colonia Plan de Ayala, 8.-Escuela Primaria Sebastián Lerdo de Tejada, Ubicado en Calle 7 No. 39, Colonia Miguel Hidalgo 4A Sección,  9.-Escuela Primaria Legión Americana, ubicado en avenida México Ajusco No. 25, Pueblo Magdalena Petlacalco, 10.-Escuela Primaria Manuel Gallardo Zamora, ubicado en Lacandones esquina Huastecos No. 6, Colonia Pedregal de las Águilas, 11.-Escuela Primaria Abel Ortega Flores, ubicado en 5 de Mayo y Cuahtemoc S/N, Pueblo San Pedro Martir,  12.-Escuela Primaria Cajeme, ubicado en Morelos No. 10, Pueblo San Andrés Totoltepec, 13.-Escuela Primaria Martín de la Cruz, ubicado en Avenida Carreta No. 72 Mza. 2, U. H. Narciso Mendoza Super Manzana 2, 14.-Escuela Primaria Domingo Martínez Paredes, ubicado en Yobain S/N.Col. Cultura Maya, 15.-Escuela Secundaria Técnica No. 56, ubicado en Avenida de la Cruz s/n., Pueblo de San Miguel Topilejo, 16.-Escuela Secundaria 276, ubicado en Tarasco Frenta a Chontales,Colonia Tlalcología,Trabajos realizados en todas las escuelas: Construcción de techumbres y en algunos casos la sustitución de membrana, 17.-Jardín de Niños Año Internacional del Niño, ubicado en Hacienda. San Nicolás Tolentino S/N, colonia Prado Coapa 3Ra. Sección, trabajos realizados: Construcción de techumbre en arenero. Y a través de la Obra por Administración se atendieron (26 inmuebles : 1.-Cendi ""Villa Coapa"". Ubicación: María Auxiliadora s/n entre Prolongación Canal de Miramontes y Portacoelli,Fraccionamiento Ex Hacienda San Juan de Dios. Trabajos Realizados: reparación y mantenimiento en 3 tinacos, trabajos de plomería y herrería en zona de boiler y tubería de boiler,2.- Jardín de Niños ""Tzinti"". Ubicación: Cuauhtémoc s/n esquina Cuauhtemoc, Colonia Pueblo Quieto. Trabajos Realizados: reparación y mantenimiento en instalaciones hidrosanitarias y trabajos de desazolve,retiro de 2 bebederos de patio central y colocación de 2 tapas de concreto,3.-Jardín de Niños ""Celic"". Ubicación: Izamal no. 416 entre Tekal y Homún, Colonia Héroes de Padierna. Trabajos Realizados:Trazos y aplicación  de pinturas de diversos colores de juegos didácticos en patio,lavado de cisterna,lavado de tanques elevados de 1100 litros,4.- Jardín de Niños ""Cámara Junior"". Ubicación: San Juan Bosco no. 1 esquina Acueducto, Colonia San Lorenzo Huipulco.Trabajos Realizados: reparación y mantenimiento de 2 tinacos  y en cisterna,5.-Jardín de Niños ""Miguel Ángel Buonarroti"". Ubicación: Calzada de Los Tenorios no. 222 entre Don Refugio y Trigales, Fraccionamiento Hacienda Coapa. Trabajos Realizados: reparación y mantenimiento de 2 tinacos de 1,100 litros y en cisterna de 12 mil litros, 6.- Jardín de Niños ""Lic. Fidencio Soria Barajas"". Ubicación: El Farol No 67 Esquina El Fortín, Unidad Habitacional Narciso Mendoza S.M. 3. Trabajos Realizados: reparación y mantenimiento de 4 tinacos de 1,100 litros y en cisterna de 12 mil litros,7.- Jardín de Niños ""Miahuatzintli. Ubicación: Club Deportivo Universidad s/n entre Club Deportivo Necaxa y Club Deportivo Atlante, Fraccionamiento Villa Lázaro Cárdenas. Trabajos Realizados:reparación y mantenimiento de 6 tinacos y cisterna, trabajos de mantenimiento y limpieza en azotea,8.-Jardín de niños ""Ana María Becerra Navarro"". Ubicación: Nahoas no. 16 entre Yaquis y Otomíes, Colonia Tlalcoligia. Trabajos Realizados: albañilería,9.- Escuela Primaria ""Emilio Zavalza del Valle"". Ubicación: Yobain No. 659 entre Tepakán y Peto, Colonia Cultura Maya. Trabajos Realizados:  Aplicación de pintura en muros exteriores, en muro de guardapolvos , y en tres zahuanes,10.-  Escuela Primaria ""Estado de Nayarit"". Ubicación: Valle de los Ángeles No. 22 esquina Juárez, Pueblo de Parres El Guarda. Trabajos Realizados: reparación y mantenimiento en instalaciones hidrosanitarias,Lavado y desinfectado de cisterna de 8 mil litros,reparación eléctrica en dirección,11.-Escuela Primaria ""Alfredo V. Bonfil"". Ubicación: Alfredo V. Bonfil No. 151 MZ 10, Colonia Miguel Hidalgo 3a. Sección. Trabajos Realizados: reparación y mantenimiento en instalaciones hidrosanitarias, cambio de 6 cartuchos para mingitorios ecológicos,12.- Escuela Primaria ""Estado de San Luis Potosí"". Ubicación: Calzada Acueducto s/n esquina San Juan Bosco, Colonia San Lorenzo Huipulco. Trabajos Realizados: reparación y mantenimiento de 3 tinacos  y en cisterna,13.- Escuela Primaria ""Níger"". Ubicación: La Troje s/n entre Vereda y Torreón, Unidad Habitacional Narciso Mendoza S.M. 7. Trabajos Realizados: reparación y mantenimiento de 8 tinacos  y en cisterna,plomería y desazolve, aplicación de pintura en muro perimetral, aplicación de pintura en castillos,trabes y cadenas de muro y en zahuán metálico,14.- Escuela Primaria ""Niño Artillero"". Ubicación: Magisterio Nacional no. 80 esquina Hidalgo, Colonia Centro de Tlalpan. Trabajos Realizados: reparación y mantenimiento en  instalaciones hidrosanitarias y baños ecológicos,15.- Escuela Primaria ""Estado de Nayarit"". Ubicación: Valle de los Ángeles No. 22 Esquina Benito Juárez, Pueblo de Parres El Guarda. Trabajos Realizados: reparación y mantenimiento en instalaciones hidrosanitarias y trabajos de electricidad en instalaciones de equipo hidroneumático, cambio de contactores,16.-Escuela Primaria ""Vidal Alcocer"". Ubicación: Magisterio Nacional No. 102 entre Morelos e Hidalgo, Colonia Centro de Tlalpan. Trabajos Realizados: reparación y mantenimiento en instalaciones hidrosanitarias,17.-Escuela Primaria ""Ucrania"". Ubicación: Calzada Acoxpa Andador 63, Unidad Habitacional Narciso Mendoza S.M. 6. Trabajos Realizados: reparación y mantenimiento en instalaciones hidrosanitarias,18.-Escuela Primaria ""Isaac Ochoterena"". Ubicación: Nicolás Bravo s/n esquina Hermanos Pinzón, Colonia Chimalcoyotl. Trabajos Realizados:albañilería,armado de emparillado para zampeado en talud de tierra, construcción de zampeado, cimbrado y colado para retención de talud con 100 piedras bola, construcción de contrafuerte, cimbrado y colado de talud, relleno de piedra y tierra, construcción de zampeado, construcción de zampeado de concreto, construcción de talud, colado de piso en talud, colado de piso en zonas aledañas a talud,colocación de dos coladeras,19.-Escuela Primaria de Participación Social No. 5. Ubicación: Avenida San Fernando No. 12 esquina Juárez, Colonia Centro de Tlalpan. Trabajos Realizados: reparación y mantenimiento en sistema de bombeo, instalación de 2 bombas monofásicas de 110 voltios,20.-Escuela Primaria ""Profesor Rafael Cruz Manjarrez"". Ubicación: Rosal no. 248 esquina Cinco de Mayo, Pueblo de San Pedro Mártir. Trabajos Realizados:Colocación de dos bombas trifásicas de 2 HP, 21.- Escuela Secundaria no. 155 ""Maximino Martínez"". Ubicación: Callejón de El Zapote no. 48 entre San Fernando y Andador Piedra Decorativa, Colonia Isidro Fabela. Trabajos Realizados: reparación y mantenimiento en instalaciones hidrosanitarias y trabajos de desazolve, 22.-Escuela Secundaria no. 173 ""Yuri A. Gagarín"". Ubicación: Querétaro s/n esquina Prolongación. Leona Vicario, Colonia Miguel Hidalgo 1a. Sección. Trabajos Realizados: reparación y mantenimiento de instalaciones eléctricas, 23.-Escuela Secundaria No. 29 ""Miguel Hidalgo y Costilla"". Ubicación: Moneda No. 13 Esquina Juárez, Colonia Centro de Tlalpan. Trabajos Realizados: reparación y mantenimiento en instalaciones eléctricas, cambio de  lámparas en aulas y pasillos y balastras y gabinete,24.-Escuela Secundaria No. 195 ""Tlamachihuapan"". Ubicación: Celestun s/n esquina Tizimín, Colonia Jardines del Ajusco. Trabajos Realizados: reparación y mantenimiento en tinacos de 10 mil litros, 25.-Escuela Secundaria Técnica No. 54 ""Jaime Torres Bodet"". Ubicación: Diligencias s/n esquina Violeta, Pueblo de San Pedro Mártir.Trabajos Realizados: reparación y mantenimiento en red de drenaje, trabajos de desazolve en 5 registros y canaletas de patio central,26.-Centro de Atención Múltiple No. 22. Ubicación: Catazaja s/n esquina Dzibalchen, Colonia Cuchilla de Padierna. Trabajos Realizados: reparación y mantenimiento en instalaciones hidrosanitaria y eléctrica, trabajos de albañilería (resane de piso y hoyos),</t>
  </si>
  <si>
    <t xml:space="preserve">INFRAESTRUCTURA DEPORTIVA: a través de la Obra por Contrato se realizó (3 Deportivos)con una  Población Beneficiada: 6,000 en: 1.-Deportivo Vivanco, ubicado en esquina Moneda, Avenida de los Insurgentes Sur, Tlalpan Centro.Trabajos realizados: Demoliciones, acarreos de material y trazos de la obra, 2.-Deportivo Lomas Balancán, ubicado en Calle Balancán Sn, colonia Popular Santa Teresa, Trabajos realizados: demolición de asfalto, retiro de pasto sintetico, renivelación de superficie, colocación de firme de concreto, sustitución de instalación eléctrica, aplicación de pintura en canchas, colocación e instalación de tableros y porterías, sustitución de luminarias, 3.-Deportivo San Pedro Mártir, ubicado en Mirasol No. 16, Pueblo San Pedro MártirTrabajos realizados: Colocación de pasto, sustitución de luminarias, rehabilitación de instalación eléctrica, preparación para aplicacion de pintura en canchas. INFRAESTRUCTURA CULTURAL: a través de la Obra por Administración se realizaron (11 inmuebles) : 1.- Biblioteca Pública ""La Tortuga Xolalpa"". Ubicación: Fuentes Buenas s/n esquina Fuentes Bellas, Colonia Fuentes de Tepepan.Trabajos Realizados: mantenimiento y reparación de instalaciones eléctricas,2.- Biblioteca Central de Tlalpan. Ubicación: Allende no. 418 entre Juárez y Madero, Colonia Centro de Tlalpan. Trabajos Realizados: mantenimiento y reparación de instalaciones hidrosanitarias,instalación de 1 centro de carga y 1 breaker, trabajos de electricidad,3.- Biblioteca Pública ""Tlalmille"". Ubicación: Cerro de las Batallas MZ 27 LT 18, Colonia Tlalmille. Trabajos Realizados: mantenimiento y reparación de instalaciones de bombeo y cisternas,reparación en instalación eléctrica de computadoras,4.-Biblioteca Pública ""Bosques del Pedregal"". Ubicación: Fresno s/n esquina Bosques, Colonia Bosques del Pedregal. Trabajos Realizados:mantenimiento y reparación de instalaciones eléctricas, cambio de lampara ahorradora en entrada principal, 5.- Biblioteca Pública ""Belvedere"". Ubicación: Yobain No. 26 Esquina Peloponeso, Colonia Belvedere. Trabajos Realizados: mantenimiento y reparación de instalaciones hidrosanitarias, 6.-Biblioteca Pública ""Valentín Gómez Farías"". Ubicación: Mixtecos s/n Esquina Otomíes, Colonia Pedregal de Las Águilas.Trabajos Realizados: mantenimiento y reparación de instalaciones hidrosanitarias, 7.-Casa de la Cultura Tlalpan. Ubicación: Camino a Santa Teresa s/n esquina Zacatepetl, Colonia Parques del Pedregal. Trabajos Realizados: mantenimiento y reparación de instalaciones eléctricas,8.- Multiforo Tlalpan. Ubicación: Avenida San Fernando s/n esquina Juárez, Colonia Centro de Tlalpan. Trabajos Realizados: mantenimiento y reparación de instalaciones hidrosanitarias, 9.-Biblioteca pública ""San Pedro Mártir"". Ubicación: Carretera Federal a Cuernavaca Km. 19.5 esquina Diligencias, Pueblo de San Pedro Mártir. Trabajos Realizados: mantenimiento y reparación de instalaciones eléctricas, 10.-Biblioteca Pública ""Santo Tomás Ajusco"". Ubicación: José María Morelos no. 17 entre Zaragoza y Victoria, Pueblo de Santo Tomás Ajusco. Trabajos Realizados: mantenimiento y reparación de instalaciones eléctricas, cambio de 10 lámparas y 4 balastras,11.-Biblioteca Pública ""San Nicolás Tolentino"". Ubicación: Del Puente s/n esquina San Lorenzo de Almagro, Fraccionamiento Prados Coapa 3a. Sección. Trabajos Realizados: mantenimiento y reparación de instalaciones eléctricas. INFRAESTRUCTURA SOCIAL:  a través de la Obra por Administración se realizaron (6 inmuebles): 1.- Centro de Aprendizaje Virtual ""Magdalena Petlacalco"". Ubicación: Avenida México Ajusco No. 5 esquina del Trabajo, Pueblo de La Magdalena Petlacalco. Trabajos Realizados: reparación y mantenimiento a techumbres, 2.- Centro de Desarrollo Comunitario Integral ""Rodolfo Sánchez Taboada"". Ubicación: Yobain s/n entre Muna y Piste, Colonia Héroes de Padierna. Trabajos Realizados: reparación y mantenimiento de instalaciones hidrosanitarias y trabajos de desazolve, 3.-Centro de Aprendizaje Virtual ""Belvedere"". Ubicación: Peloponeso s/n esquina Yobain, Colonia Belvedere. Trabajos Realizados: reparación, mantenimiento y limpieza de bajadas pluviales y azotea, 4.- Centro de Aprendizaje Virtual ""Santa Úrsula Xitla"". Ubicación: Camino a Santa Úrsula Xitla No. 24 Esquina Cantera, Colonia Pedregal de Santa Úrsula Xitla. Trabajos Realizados: reparación y mantenimiento en instalaciones eléctricas e hidrosanitarias, 5.-Centro de Aprendizaje Virtual ""Padierna"". Ubicación: Yobain s/n entre Muna y Piste, Colonia Héroes de Padierna. Trabajos Realizados: reparación y mantenimiento en sistema de bombeo y en sistema eléctrico de bombas, 6.-Centro de Desarrollo Comunitario Integral ""Mesa los Hornos"". Ubicación: Cehuantepec s/n esquina Huistepec, Colonia Mesa los Hornos.Trabajos Realizados: reparación y mantenimiento en herrería en puerta principal y protecciones, trabajos de reparación y mantenimiento en hidrante patio central. ALUMBRADO PÚBLICO (Luminarias)-Al ciere del periodo enero-septiembre correspondiente al ejercicio 2024, a través de a la Obra por Contrato,se realizó un total de 3,219  Piezas (luminarias), lo que representa en un  386% de  834 (Piezas) Luminarias programados para este ejercicio Fiscal, beneficiando a una población de 98,409 habitantes en diversas ubiciones de la demarcación a saber; Mirador 1ra  Sección, Mirador 2da Sección, Mirador 3ra Sección, Volcanes, A.M.S.A, Fraccionamiento Rancho los Colorines, Vergel de Coyoacán, Juventud Unida, Movimiento Organizado, Nueva Oriental Coapa, Rinconada Coapa 1ra sección, Tlalpan Centro (Magisterial), Ampliación Isidro Fabela, La Joya, Verano, Los Encinos, Chimilli, La Fama, Barrio la Lonja, Jardines del Ajusco, Villa Cuemanco, Rinconada Coapa Super manzana 8, Club de Golf Trabajos realizados:Colocación luminarias, suministro y colocación de tubos y coples conduit, suministro e instalación de cable, conexiones y pruebas, instalación de lámparas de diversos tipos, construcción de cimiento para poste, construcción de registro, suministro, instalación y pintura de postes; corte de pavimento, excavación  y relleno; piso de concreto hidráulico.
MANTENIMIENTO  DE VIALIDADES Y BANQUETAS- Al ciere del periodo enero-septiembre correspondiente al ejercicio 2024, se contribuye en mantener en condiciones óptimas los niveles de servicio de la red vial, garantizando el derecho a los ciudadanos de contar con mejores vialidades, banquetas y balizamiento, a través de a la Obra por Contrato y la Obra por Administración, se realizó un meta total de 21,607.38 metros cuadrados, los cuales refieren a la , lo que representa en un  97.65 % de 27,068.00 metros cuadrados programados para este ejercicio Fiscal, con estos trabajos se logró beneficiar a una población de 39,163 habitantes, con los siguientes trabajos realizados: VIALIDADES SECUNDARIAS; A través de la Obra por contrato se realizó un meta total de 10,850.0 metros cuadrados, con estos trabajo se logró beneficiar a una población 2,340 habitantes en los siguientes proyectos denominados; Trabajos para la construcción, rehabilitación, ampliación, rehabilitación, mantenimiento y mejoramiento de la superficie de rodamiento en vialidades secundarias, en diversas ubicaciones de la Alcaldía de Tlalpan en la colonia Fuentes del Pedregal,Trabajos realizados:  trabajos de fresado del asfaltó existente, renivelación de brocales de los pozos de visita, barrido de la base para aplicar el riego de liga,compactación de la misma, también se realizará el señalamiento horizontal en los tramos ejecutados. REHABILITACIÓN DE BANQUETAS: A través de la Obra por Administración se realizó una meta total de 2,345.38 metros cuadrados,para los trabajos de rehabilitación de banquetas, con estos trabajo se logró beneficiar a una población 36,793 habitantes, en las siguientes colonias: Arboledas del Sur, Barrio la Lonja, Barrio San Pedro Apóstol, Belisario Domínguez Senadores, Centro de Tlalpan, Cruz del Farol, Ejidos de San Pedro Mártir, Fovissste San Pedro Mártir, Fuentes Brotantes, Fraccionamiento Ex.Haciendad San Juan de Dios, Fraccionamiento Granjas Coapa, Fraccionamiento Magisterial Coapa, Fraccionamiento Residencial Villa Coapa S.M.4., Fraccionamiento Vergel de Coyoacán, Héroes de Padierna, Los Encinos, Lomas de Padierna, María Esther Zuno, Miguel Hidalgo 2da Sección, Miguel Hidalgo 4a Sección, Mirador del Valle, Nuevo Renacimiento de Axalco, Pueblo de San Pedro Mártir, Pueblo de San Miguel Ajusco, Unidad Habitacional Fovissste Fuentes Brotantes,Unidad Habitacional Narciso Mendoza S.M. 7, Unidad Habitacional Narciso Mendoza S.M. 8, Valle Escondido, Valle Verde.Trabajos realizados: Trazo y nivelación,  extracción manual de tocón,  demolición por medios manuales de guarniciones y banquetas de concreto simple,  Suministro y colocación de tepetate de 10 cm de espesor, Banqueta de 10 cm de espesor de concreto hidráulico. Acabado con volteador en las aristas de banquetas, Guarnición de concreto hidráulico, renivelación de rejillas de registro. Y a través de la Obra por Contrato, en el proyecto denominado: Trabajos para la construcción, ampliación, rehabilitación, mantenimiento y mejoramiento de banquetas en diversas ubicaciones de la Alcaldía Tlalpan, meta ejecutada: 8,4212.00 metros cuadrados en: Tlalcoligia,Miguel Hidalgo 3A Secc,Toriello Guerra, Vergel de Coyoacán,Fuentes Brotantes,San Lorenzo Huipulco.Trabajos realizados: preliminares, trazo y nivelación, compactación.
TRABAJOS ADICIONALES: SE REALIZARON TRABAJOS NO PROGRAMADOS DE BALIZAMIENTO; con una meta de 3,005.08 metros lineales,a través de la Obra por Administración,en las siguientes colonias: Centro de Tlalpan,Fuentes Brotantes,  Fuentes del Pedregal, Fraccionamiento Vergel Coapa,La Joya, Torriello Guerra, Valle Verde, con estos trabajos se logró beneficiar a una población 2,757 habitantes.Trabajos realizados: (aplicación de pintura en triblocks, cajón de estacionamiento con disco en piso, marimbas, revos, letreros, flechas de sentido vial, topes, guarnición, leyenda en piso, línea de ""Alto"", línea central, paso cebra, paso peatonal, señalamientos), Instalación de 2 letreros metálicos verticales.
</t>
  </si>
  <si>
    <t>LIC. MIGUEL ANGEL BUENDIA MEDINA</t>
  </si>
  <si>
    <t>Asi mismo se realizaron  a través de la Obra por Contrato se llevaron trabajos referente al proyecto denominado: Rehabilitación de la Infraestructura de señalamiento vial (NOMENCLATURA VIAL URBANA) en diversas ubicaciones dentro del perímetro de la demarcación territorial Tlalpan en: Residencial Villa Coapa,Villa Coapa,Prados Coapa 1A Secc,Hacienda San Juan,Vergel De Coyoacan,Granjas Coapa,Floresta Coyoacan,Rinconada Coapa 1A Secc,Nueva Oriental Coapa,Residencial Miramontes,Vergel Del Sur,Narciso Mendoza Supermanzana 1,Narciso Mendoza Supermanzana 2,Narciso Mendoza Supermanzana 3,Narciso Mendoza Supermanzana 5,Narciso Mendoza Supermanzana 6,Narciso Mendoza Supermanzana 7,Miguel Hidalgo 1A Secc,Miguel Hidalgo 2A Secc,Miguel Hidalgo 3A Secc,Miguel Hidalgo 4A Secc,El CapulÍnTrabajos realizados: desmontaje y colocación de láminas de nomeclaturas en calles con una meta ejecutada: 2,030 piezas (nomenclaturas).
MANTENIMIENTO A LA RED DE DISTRIBUCIÓN DE AGUA POTABLE- Al cierre del perido enero-septiembre correspondiente al ejercicio 2024, se contribuye  para garantizar el suministro de agua potable para que sea óptimo, oportuno y de calidad, a través de la Obra por Contrato y Administración con trabajos de Rehabilitación, Construcción, Mantenimeinto a la Red de distribución de Agua Potable, con lo que  se realizó un total de 128,410.0 metros lineales, lo que representa en un  70.32% de 182,606.00 metros lineales programados  para este ejercicio Fiscal, con estos trabajos se logró beneficiar a una población de 18,151 habitantes, en las siguientes colonias: a través de la Obra por Contrato en el proyecto denominado:  Trabajos de construcción, rehabilitación y sustitución de la red de agua potable en diversas ubicaciones de la Alcaldía Tlalpan,  de los cuales a través de la Obra por Contrato se realizaron 1,147 metros lineales a saber; San Pedro Mártir, Narciso Mendoza, Villa Coapa, Narciso Mendoza, Villa Coapa S.M. 8 , Trabajos realizados en los frentes antes mencionados: tubería instalada de diferentes de diámetros.Así mismo se realizó un total de 127,263.0 metros lineales, los cuales refieren a la Obra por Administración, 2 de Octubre, AMSA, Ampliación Miguel Hidalgo, Ampliación Miguel Hidalgo 1ra Sección,Ampliación Miguel Hidalgo 2da Sección. Ampliación Oriente, Ampliación San Juan Tepeximilpa, Arenal Guadalupe, Arenal Tepepan, Barrio Capulin, Barrio la Fama, Belvedere, Belizario Dominguez, Bosques de Tepeximilpa, Bosques del Pedregal, Cantera Puente de Piedra, Chichicaspatl, Chimalcoyotl, Chimilli, Colinas del Ajusco, Cumbres de Tepetongo, Club de Golf México, Cumbres de Tepetongo, Divisadero, El Capulin, Ejidos de San Pedro Mártir, El Mirador,El Mirador 1era Sección, El Mirador 2da Sección, El Mirador 3ra Sección, Fuentes de Tepepan, Fuentes del Pedregal, Guadalupe Victoria, Granjas Coapa, Heroes de Padierna, Isidro Fabela, ISSSFAM, Jardínes del Ajusco,Jardínes del Ajusco 1era Sección,Juventud Unida, La Joya, La Palma, La Palma 1era Sección,  La Palma 2da Sección, Lomas de Padierna, Lomas Altas de Padierna Sur, Lomas Hidalgo, Los Encinos, Magdalena Petlacalco, Maria Esther Zuno de Echeverria, Magisterial Coapa, Mesa los Hornos, Miguel Hidalgo, Miguel Hidalgo 1era Sección, Miguel Hidalgo 2da Sección, Miguel Hidalgo 3era Sección, Miguel Hidalgo 4ta Sección, Mirador 1era Sección, Mirador 2da Sección, Mirador 3era Sección, Mirador del Valle, Nuevo Renacimiento de Axalco, Parres el Guarda, Paraje 38, Paraje Tetenco, Pedregal de las Aguilas, Pedregal de San Nicolas, Pedregal San Nicolas 1era Sección,Pedregal Santa Ursula Xitla, Peña Pobre, Plan de Ayala, Popular Santa Teresa, Prado Coapa, Progreso Tlalpan, Residencial Acoxpa, Residencial Miramontes, Residencial Villa Coapa, Rincon del Pedregal, Rinconada las Hadas, San Andres Totoltepec, San Bartolo el Chico, San Juan Tepeximilpa, San Lorenzo Huipulco, San Miguel Ajusco, San Miguel Topilejo, San Miguel Xicalco, San Pedro Apostol, San Pedro Mártir, Santo Tomas Ajusco, Santa Ursula Xitla, Santisima Trinidad, Tecorral, Texcaltenco la Mesa, Tlalcoligia, Tlalpuente, Tlalmille,Tlalpan Centro, Toriello Guerra, Torres de Padierna, Unidad Habitacional Fuentes Brotantes,  Unidad Habitacional Narciso Mendoza, Valle de Tepepan, Valle Escondido, Vergel Coapa, Villa Coapa, Villa Cuemanco, Villa Lazaro Cardenas, Villa de Tlalpan, Vistas del Pedregal, Vistas del Valle, Viveros de Coactetlan, Volcanes. Trabajos realizados: Cambio de tubería de polietileno de alta densidad de diferentes diámetros, construcción y/o sustitución de cajas de válvulas. Así mismo se llevan acabo los trabajos complementarios a la meta con la colocación de 11 piezas (vávulas y cajas) estos trabajos representan un 85% en: Huipulco, Narciso Mendoza Villa Coapa, Tlalpan Centro, El Capulín, La Joya, SanPedro Mártir, Trabajos realizados en todos los frentes: Se cambian válvulas en mal estado y se rehabilitarán cajas de válvulas en mal estado. FUGAS REPARADAS-Al cierre del periodo enero-septiembre se atendieron un total de 1,898 reportes de fugas atendidas, a través de la Obra por Administración, lo que representa en un  49.63% de 3,824 reportes de Fugas programados para este ejercicio Fiscal, con estos trabajos se logró beneficiar a 88,000 habitantes, a saber; en las siguientes colonias: 2 de Octubre, Ampliación Tepeximilpa, Ampliación San Juan Tepeximilpa, Amsa, Arboledas del Sur, Arenal Guadalupe, Arenal Tepepan, Barrio el Capulin, Barrio del Niño Jesús, Barrio la Fama, Barrio la Lonja, Barrio Truenito, Barrio San Fernando, Belisario Dominguez, Belvedere,Bosques del Pedregal,  Cantera Puente de Piedra, Chimalcoyotl, Chimilli, Cruz del Farol, Cuchilla de Padierna, Cultura Maya, Cumbres de Tepetongo,Ejidos de San Pedro Mártir, El Mirador,  El Mirador 1era Sección, El Mirador 3era Sección, Ex Hacienda San Juan de Dios, Emilio Portes Gil,  Floresta Coyoacan, Fraccionamiento San Juan, Fovissste, Fuentes Brotantes, Fuentes de Tepepan, Fuentes del Pedregal, Granjas Coapa, Hacienda San Juan  de Dios, Heroes de Padierna, Isidro Fabela, ISSSFAM, Jardines del Ajusco, La Fama, La Joya, La Mesa Texcaltenco, La Palma, La Palma 1era Sección, Lomas Altas de Padierna Sur,  Lomas de Padierna, Lomas de Cuilotepec, Lomas Hidalgo, Los Encinos, Los Pinos, Magdalena Petlacalco, Magisterial Coapa, Maria Esther Zuno de Echeverria, Mesa los Hornos,Miguel Hidalgo, Miguel Hidalgo 1era Sección, Miguel Hidalgo 2da Sección, Miguel Hidalgo 3era Sección, Miguel Hidalgo 4ta Sección, Mirador,Mirador II, Mirador del Valle, Movimiento Organizado del Tlalpan, Nueva Oriental Coapa, Nuevo Renacimiento de Axalco, Paraje 38, Parques del Pedregal,Pedregal de las Águilas, Parres el Guarda, Pedregal San Nicolas,Pedregal San Nicolas 1era Sección, Pedregal San Nicolas 4ta Sección,Pedregal San Nicolas 5ta Sección, Pedregal de Santa Ursula Xitla,Peña Pobre, Popular Santa Teresa,Popular Santa Teresa,  Plan de Ayala, Prado Coapa,Prado Coapa 3era Sección, Primavera, Pueblo Quieto, Residencia Acoxpa, Residencial Villa Coapa, Rinconada Coapa,Rinconada Coapa 1era Sección, Rinconada Coapa 2da Sección, Rinconada las Hadas, Romulo Sanchez Mireles, San Andres Totoltepec, San Juan Tepeximilpa, San Lorenzo Huipulco, San Miguel Ajusco, San Miguel Xicalco, San Miguel Topilejo, San Pedro Mártir, Santa Ursula Xitla, Santo Tomas Ajusco, Sección XVI, Tlalcoligia, Tlalmille, Tlalpan Centro, Tlaxcaltenco la Mesa,  Toriello Guerra, Torres de Padierna, Unidad Habitacional Fuentes Brotantes, Unidad Habitacional  Narciso  Mendoza, Unidad Habitacional Zapote, Valle Escondico, Vergel Coyoacan, Villa Coapa,Villa Lazaro Cardenas, Villas del Puente, Viveros de Coactetlan,Trabajos realizados: Excavación, cambio de tubería dañada, relleno de tepetate, pavimentación y limpieza de la Obra.
MANTENIMIENTO PREVENETIVO Y CORRECTIVO DE LA RED SECUNDARIA DE DRENAJE Y ALCANTARILLADO
Al cierre del periodo  enero-septiembre correspondiente al ejercicio 2024;  se contribuye a la Construcción y la Ampliación de la operación del sistema de drenaje y las plantas de tratamiento y distribución, así como la recuperación, manejo y cobertura de aguas residuales; a través de la Obra por Contrato y Administración,  se realizó una meta total de:  470.693 kilómetros, los cuales refieren a la Obra por Administración con 468.88 kilómetros y a través de la Obra por Contrato con  1.813 kilómetros, lo que representa en un  103.67% de 454.00 kilómetros programados para este ejercicio Fiscal, con estos trabajos se logra beneficiar a una población de 295,620 habitantes, en las siguientes colonias: DRENAJE SANITARIO-Al cierre del periodo enero-septiembre correspondiente al ejercicio 2024; a través de la Obra por Contrato y Administración se realizó una meta total de: 308.891 kilómetros, a través de la Obra por Administración, se relizó una meta de :  308.02 kilómetros en las siguientes colonias: 2 de Octubre, A.M.S.A., Arboledas del Sur, Ampliación la Guadalupana, Ampliación Miguel Hidalgo 2da Sección, Ampliación Miguel Hidalgo 3ra. Sección, Ampliación Miguel Hidalgo 4ta. Sección, Barrio el Capulin, Barrio la Lonja, Barrio Niño Jesus, Belisario Domínguez, Bosques del Pedregal, Cantera Puente de Piedra, Cumbres de Tepetongo, Chimalcoyotl, Cruz Del Farol, Ejidos de San Pedro Martir, Ex Hacienda San Juan de Dios, El Mirador 3ra. Sección, Emilio Portes Gil, Fuentes Brotantes, Floresta Coyoacan, Granjas Coapa, Guadalupe, Heroes de Padierna, Isidro Fabela, ISSSFAM, ISSSFAM Sección 2, Jardínes de la Montaña, Juventud Unida, La Fama, La Joya, La Lonja, La Palma, Lomas de Padierna, Lomas Altas de Padierna Sur, Los Encinos, Los Volcanes, Magdalena Petlacalco, Magisterial Coapa, Mesa los Hornos, Miguel Hidalgo 1ra Sección, Mirador II, Narciso Mendoza, Parres, Pedregal de las Águilas, Pedregal De San Nicolas 1ra. Sección, Pedregal de San Nicolas 3ra Sección, Pedregal de Santa Ursula Xitla, Pueblo Quieto, Prados Coapa, Prados Coapa 2da Sección, Rancho los Colorines, Residencial Acoxpa, Residencial Villa Coapa, Rincon del Pedregal, Rinconada Las Hadas, Rinconada Coapa 1era Sección, Rinconada Coapa 2da Sección, Romulo Sanchez Mireles, San Andres Totoltepec, San Juan Tepeximilpa, San Lorenzo Huipulco, San Miguel Ajusco, San Miguel Topilejo, San Miguel Xicalco, San Pedro Martir, Santo Tomas Ajusco, Santisima Trinidad, Santa Ursula Xitla, Tezontitla, Tlalcoligia, Tlalmille, Tlalpan Centro, Tlaxopan, Toriello Guerra, Torres de Padierna, Tortuga Xolalpa,Unidad Habitacional Fuentes Brotantes, Unidad Habitacional Narciso Mendoza, Unidad Habitacional Narciso Mendoza SM2, Unidad Habitacional Narciso Mendoza SM3, Unidad Habitacional Narciso Mendoza SM4, Unidad Habitacional Narciso Mendoza SM5, Unidad Habitacional Narciso Mendoza SM7, Unidad Habitacional Narciso Mendoza SM8, Valle Escondido,.</t>
  </si>
  <si>
    <t>15OZ34 NO ETIQUETADO RECURSOS FEDERALES-PARTICIPACIONES A ENTIDADES FEDERATIVAS Y  MUNICIPIOS-RENDIMIENTOS FINANCIEROS-2024-LÍQUIDA DE INTERÉS DE RECURSOS ADICIONALES DE PRINCIPAL</t>
  </si>
  <si>
    <t>31 de enero de 2024</t>
  </si>
  <si>
    <r>
      <t>226 321 E187- Servicios Públicos-La Dirección General de Obras y Servicios Urbanos</t>
    </r>
    <r>
      <rPr>
        <sz val="9"/>
        <color rgb="FF6F7271"/>
        <rFont val="Source Sans Pro"/>
        <family val="2"/>
      </rPr>
      <t xml:space="preserve">, al periodo de enero-septiembre correspondiente al ejercicio fiscal 2024, se llevó a cabo la repartición de 922,409.0 metros cúbicos de agua mediante camiones tipo pipas en zonas con un alto índice de marginación, lo que representa un avance del 41.32% de 1,600,000 m3 programados para este ejercicio fiscal,  en las siguientes garzas :
Con estos trabajos se beneficia a un población de 210,000 habitantes
 1.- GARZA HUIPULCO. En las siguientes colonias:  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Acumulado 294,024.0 metros cúbicos x Garza, 2.- GARZA FLACSO. En las siguientes colonias: 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Tomas Ajusco, Tequimila, Torres de Padierna, Vistas del Pedregal, Zacatón, Zorros Solidaridad. Acumulado 265,712.0 metros cúbicos x Garza.  3.- GARZA POZO XOCHIMILCO 30. En las siguientes colonias: 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Parres el Guarda, Pedregal de Aminco, Pedregal del Topilejo, Piedra Larga, Plan de Ayala, San Andrés Totoltepec, San Miguel Ajusco,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Xaxalipac.Acumulado 163,360.0 metros cúbicos x Garza. 4.- GARZA TULYEHUALCO 13. En las siguientes colonias: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Magdalena Petlacalco, Magueyera, María Esther Zuno de Echeverría, 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  5.-GARZA TORIELLO GUERRA : 2 de Octubre, Bosques del Pedregal, Chichicaspatl, Héroes de Padierna, Jardines de San Juan, Lomas de Cuilotepec, San Miguel Ajusco, San B12Nicolás II, Santo Tomás Ajusco, Zacatón, Zorros Solidaridad.  Acumulado 25,769.00 metros cúbicos x Garza  
Este programa presupuestario cuenta con 3 fuentes de financiamiento las cuales son : Participaciones a Entidades Federativa y Municipios- Fondo General de Participaciones -2023 Original de la URG y  Fondo de Aportaciones para el Fortalecimiento de los Municipios y las Demarcaciones Territoriales del Distrito Federal (FORTAMUN) -2023- Original de la URG y Etiquetado  Recursos Federales -Aportaciones Federales Para Entidades Federativas Y Municipios- Fondo De Aportaciones Para El Fortalecimiento De Los Municipios Y Las Demarcaciones Territoriales Del Distrito Federal (Fortamun) -2023- Original De La URG Acumulado 173,544.0  metros cúbicos x Garza .   </t>
    </r>
    <r>
      <rPr>
        <b/>
        <sz val="9"/>
        <color rgb="FF6F7271"/>
        <rFont val="Source Sans Pro"/>
        <family val="2"/>
      </rPr>
      <t xml:space="preserve">
Dirección General de obras y Desarrollo Urbano
</t>
    </r>
    <r>
      <rPr>
        <sz val="9"/>
        <color rgb="FF6F7271"/>
        <rFont val="Source Sans Pro"/>
        <family val="2"/>
      </rPr>
      <t xml:space="preserve">MANTENIMIENTO DE VIALIDADES SECUNDARIAS Al periodo de enero-septiembre correpondiente al ejercicio fiscal 2024, se realizó un meta total de 108,225.9 metros cuadrados,  lo que representa en un  76.70% de 141,096.00 metros cuadrados programados para este ejercicio Fiscal, con estos trabajos se logró beneficiar a una población 281,999 habitantes, los cuales refieren a la Obra por Administración , Trabajos de Bacheo meta ejecutada: 68,317.01 metros cuadrados </t>
    </r>
  </si>
  <si>
    <t xml:space="preserve">
Valle Verde,Vergel Coapa, Villa Coapa, Villa Cuemanco, Villa Lazaro Cardenas,Villa Tlalpan, Vistas del Pedregal, Zacatienda.Trabajos realizados: Excavación, descubrir tubo afectado, reparación de tubería y relleno de excavación.  Y a través de la Obra por Contrato se realizó una meta total de: 0.871 kilómetros en las siguientes colonias: Villa Coapa 1, Exhacienda Coapa-Real del Sur Residencial Acoxpa (SIENA), Villa Coapa 2, Trabajos realizados: trazo, corte y demolición de carpeta asfáltica, excavación, tendido de tubería, relleno y compactación. TRABAJOS DE DESAZOLVE- Al cierre del periodo enero-septiembre correspondiente al ejercicio 2024; a través de la Obra por Contrato y Administración se realizó un total de 161.802 kilómetros,  a través de la Obra por Administración se realizó una meta de:160.86 kilómetros las siguientes colonias: 2 de Octubre, Ampliación Miguel Hidalgo 2da. Sección, Ampliación  Miguel Hidalgo 3ra. Sección, Ampliación  Miguel Hidalgo 4ta. Sección, Barrio la Lonja, Barrio Niño Jesús, Bosques del Pedregal, Cantera Puente de Piedra, Chimalcoyotl, Cuchilla de Padierna, Cumbre de Tepetongo, Cruz del Farol, Dolores Tlalli, Ejidos de San Pedro Martir, Emilio Portes Gil, Ex Hacienda San Juan de Dios, Ex Hacienda Coapa, Fuentes Brotantes, Guadalupe, Granjas Coapa, Heroes de Padierna, Isidro Fabela, Jardines del Ajusco, Jardínes de la Montaña, Juventud Unidad, La Joya, La Palma, Lomas de Cuilotepec, Lomas de Padierna, Lomas de Padierna Sur, Lomas Hidalgo, Los Encinos, Magisterial Coapa, Magdalena Petlacalco, Mesa los Hornos, Miguel Hidalgo 1ra Sección, Mirador II, Movimiento Organizado, Narciso Mendoza, Parres, Paraje 38, Pedregal de las Aguilas, Pedregal de San Nicolas 1ra. Sección, Pedregal de San Nicolas 2da. Sección, Pedregal de San Nicolas 3ra. Sección, Pedregal de San Nicolas 4ta. Sección, Pedregal de Santa Ursula Xitla, Popular Santa Teresa, Prados Coapa, Residencial Acoxpa, Rinconada Coapa 1era Sección, Rinconada Coapa 2da Sección, Rinconada las Hadas, Romulo Sanchez Mireles, San Andres Totoltepec, San Juan Tepeximilpa, San Lorenzo Huipulco, San Miguel Ajusco, San Miguel Tehuisco, San Miguel Topilejo, San Pedro Martir, Santo Tomas Ajusco, Santisíma Trinidad, Sección XVI, Tlalmille, Tlalpan Centro, Torres de Padierna, Toriello Guerra, Unidad Habitacional Fuentes Brotantes, Unidad Habitacional ISSSFAM, Unidad Habitacional Luis Donaldo Colosia, Unidad Habitacional  Narciso Mendoza SM2, Unidad Habitacional  Narciso Mendoza SM3, Unidad Habitacional  Narciso Mendoza SM4, Unidad Habitacional  Narciso Mendoza SM5, Unidad Habitacional  Narciso Mendoza SM7, Unidad Habitacional  Narciso Mendoza SM8, Verano, Vergel Coapa, Villa Coapa, Villa Cuemanco, Villa Lazaro Cardenas, Villa Tlalpan, Vistas del Pedregal, Viveros de Coactetlan.Trabajos realizados: Retiro de deshechos solidos y agua lodo por medios mecánicos, como es el uso de malacates en Pozos de Visita y por medio del Camión Vactor.  Y a través de la Obra por Contrato se realizó una meta total de  0.942 kms para los trabajos de Desazolve a las líneas de drenaje sanitario en las colonias : 2 de octubre, Cultura Maya, Ejidos de San Pedro Mártir (Norte), Fuentes Brotantes (U HAB), Fuentes del Pedregal, Héroes de Padierna I, Héroes de Padierna II, Isidro Fabela II, Lomas Altas de Padierna Sur, Lomas de Padierna I, Miguel Hidalgo, Pedregal de Santa Úrsula Xitla, Plan de Ayala, San Andrés Totoltepec, San Miguel Topilejo, Tlalpan Centro, Xaxalco, Trabajos realizados: desazolve de diferentes elementos que conforman el sistema de drenaje en las lineas de drenaje sanitario, retiro de deshechos solidos y agua lodo por medios mecánicos, como es el uso de malacates  y por medio del Camión Vactor. TRABAJOS ADICIONALES OBRAS DE DRENAJE SANITARIO: Por otro lado se informa que se atendieron trabajos adicionales a la meta a través de la Obra por Contrato en los proyectos denominados:   (RESUMIDEROS):Se realizaron trabajos no programados para la  construcción, ampliación, rehabilitación, mantenimiento, mejoramiento en (8 piezas de resumideros) en las siguientes colonias: 1.-Héroes de Padierna, 2.-Chimilli, 3.-Pedregal de San Nicolás 2da Sección, 4.-Popular Santa Teresa, 5.-Cruz del Farol 1 y 2 , 6.-Paraje 38 1 y 2, Trabajos realizados: trazo, corte y demolición de la carpeta asfaltica, excavación, plantilla, muros, castillos, trabes y losa tapa de concreto armado, excavación de trinchera, muros trinchera, trabes de trinchera de concreto armado, marco y contramarco para rejillas. "(TRABAJOS DE DESAZOLVE):Trabajos de desazolve de la red de drenaje en diversas ubicaciones de la Alcaldía Tlalpan, con 1,824.89 metros cúbicos, en las siguientes colonias: 2 de octubre, Cultura Maya, Ejidos de San Pedro Mártir (Norte), Fuentes Brotantes (U HAB), Fuentes del Pedregal, Héroes de Padierna I, Héroes de Padierna II, Isidro Fabela II, Lomas Altas de Padierna Sur, Lomas de Padierna I, Miguel Hidalgo, Pedregal de Santa Úrsula Xitla, Plan de Ayala, San Andrés Totoltepec, San Miguel Topilejo, Tlalpan Centro, Xaxalco, Trabajos realziados: Desazolve de diferentes elementos que conforman el sistema de drenaje, como rejillas, bocas de tormenta, pozos de visita, resumideros, líneas de drenaje sanitario. Adicionalmente se atendieron 661 horas en la atención de llamadas de emergencia del operativo relampago en esta temporada de lluvias, Adicionalmente se estan realizando trabajos del Proyecto Ejecivo de lineas de drenaje con avance físcio del 90% con trabajos realizados: análisis del sitio, levantamiento topográfico, diagnóstico de la infraestructura hidráulica existente en la zona de descarga, generación y selección de alternativas de solución, estudio de mecánica de suelos (pca), levantamiento de planimetría con infraestructura existente, sondeo de pozos de visita, pozos caja, cajas de agua potable, PEMEX, CFE, TELMEX, etc.
222 263 R002-PRESUPUESTO PARTICIPATIVO 2024
CAPITULO 6000-OBRA PÚBLICA
Al cierre del periodo enero-septiembre correspondiente al ejercicio 2024, con los trabajos del Presupuesto Participativo 2024, se contribuye a los diferentes trabajos para la rehabilitación, mantenimiento y la construcción de la infraestructura Pública de la Alcaldía de Tlalpan en los siguientes frentes terminados al 100%: VIALIDADES SECUNDARIAS: Bosques del Pedregal, con clave de comité: 12-016, Mejor Movilidad  para nuestros Niños, Niñas Y Adultos Mayores, Trabajos realizados: trazo y renivelación,demolición,mejoramiento de terreno,construcción de escalinata. Chimalcoyotl, con clave de comité: 12-020, Reparación de la Calle Cristobal Colón, Trabajos realizados: preliminares, trazo y nivelacion, demolicion de piedra, retiro de piedra bola,apertura de caja,relleno y compactación con tepetat, suministro y colocación de piedra bola (zampeado), se va a hacer un paso peatonal con firme de concreto armado. El Arenal, con clave de comité: 12-036, Reencarpetado en la Calle Moctezuma desde Calle Prol. Moctezuma hasta 3A Cda de Moctezuma, Trabajos realizados: preliminares, trazo y nivelación, picado de amarre,riego de liga, acarreo de emulsión asfáltica y asfalto. ,carpeta asfáltica, compactación, suministro,colocación y renivelación de brocales. Héroes de 1910, con clave de comité: 12-055, Reencarpetado en la calle principal, Arboledas (Camino A La Marina), Trabajos realizados: preliminares, trazo y nivelación, fresado de  pavimento de mezla asfaltica, barrido de base, riego de liga, carpeta de mezcla asfáltica. Isidro Fabela (Ampl), con clave de comité: 12-061, Restauración y arreglo de las escaleras del Parque José Salcedo,Trabajos realizados: demolición, construcción de muro perimetral, acabados en general  Jardines Coapa-Belisario DomÍnguez, con clave de comité: 12-064, Continuidad del Reencarpetado de la Calle Sebastián Lerdo de Tejada en el Sentido de Prolongación División del Norte a calzada de Guadalupe,Trabajos realizados:  preliminares, trazo y nivelación, fresado de pavimento de mezla asfaltica, barrido de base, riego de liga, carpeta de mezcla asfáltica, Jardines en la Montaña, con clave de comité: 12-067, Reparacion de todo el Adoquinado de toda la lateral desde Picacho Ajusco hasta Camino A Santa Teresa, Trabajos realizados: preliminares, trazo y nivelación, fresado de pavimento de mezla asfaltica, barrido de base, riego de liga, carpeta de mezcla asfáltica. La Fama, con clave de comité: 12-070, Reencarpetado de Calle Unión y calle La Fama, Trabajos realizados: trazo y nivelación, fresado de pavimento de mezcla asfáltica, barrido de base, La Tortuga Xolalpa-Hco Colegio Militarcon clave de comité: 12-077,Colocación de adocreto y banquetas en el Circuito de Cerrada de Camino Real al AjuscoTrabajos realizados: trazo y  nivelación, demolición, Los Encinos, con clave de comité: 12-087, Mejorando nuestras calles encarpetado al Alcance Financiero, Trabajos realizados: preliminares, trazo y nivelación, fresado de pavimento de mezla asfaltica, barrido de base, riego de liga, carpeta de mezcla asfáltica  Oriente (Ampl), con clave de comité: 12-112, Encarpetado para la 4A Cerrada de Xochitlalli, Trabajos realizados: preliminares, trazo, nivelación demolición de piedra, trazo y nivelación. Pedregal de Sn Nicolas 2A Secc, con clave de comité: 12-118, Pavimentación en Calle Acanceh, Trabajos realizados: preliminares, trazo y nivelación, fresado de pavimento de mezla asfaltica, barrido de base, riego de liga, carpeta de mezcla asfáltica. Popular Sta Teresa, con clave de comité: 12-127, Continuidad del Proyecto de Reencarpetamiento para la Colonia Popular Santa Teresa, Rastrillado y Sustitución Con Cemento Hidráulico ,Trabajos realizados: preliminares, trazo y nivelación, fresado de pavimento de mezla asfaltica, barrido de base, riego de liga, carpeta de mezcla asfáltica. San Miguel Topilejo (Pblo), con clave de comité: 12-157, Pavimentación calle del Rastro y Av. Cruz Blanca, Trabajos realizados: trazo y nivelación, fresado de pavimento de mezla asfáltica, barrido de base, riego de liga, carpeta de mezcla asfáltica. Tlalcoligia, con clave de comité: 12-175, Rencarpetado de toda la Calle Navajos, Trabajos realizados: preliminares, trazo y nivelacion, excavación de carpeta, apertura de caja,relleno y compactación con tepetate, acarreo de emulsión asfáltica y asfalto, acarreo de producto de excavación de carpeta y de terreno natura, riego de liga, carpeta asfáltica, ompactación de carpeta, suministro y colocación de brocales, renivelación de brocales, fresado de carpeta. Toriello Guerra, con clave de comité: 12-180, Reencarpetado del Callejon de Tetitla, Trabajos realizados: trazo y nivelación, excavación de carpeta,apertura de caja, relleno y compactación con tepetate, acarreo de emulsión asfáltica y asfalto, acarreo de producto de excavación de carpeta y de terreno natural, riego de liga,carpeta asfáltica, compactación de carpeta, suministro y colocación de brocales, renivelación de brocales, fresado de carpeta. Valle Verde, con clave de comité: 12-185, Reencarpetamiento De Las Calles,Trabajos realizados:  preliminares, trazo y nivelación, fresado de pavimento de mezla asfaltica, barrido de base, riego de liga, carpeta de mezcla asfáltica, Xaxalipac, con clave de comité: 12-201, Caminando a paso firme en Xaxalipac, Trabajos realizados: trazo y nivelaciónpicado de amarre, barrido de base,riego de liga, carpeta de mezcla asfáltica. Loma Bonita-Ampliacion Tepeximilpa, con clave de comité: 12-221, Rehabilitacion de los Andadores 1-2-3-4-5-6,Trabajos realizados: preliminares, trazo, nivelación demolición de piedra, trazo y nivelación, compactación de base, colocación de piedra,. BANQUETAS, ANDADORES Y OTRO TIPO DE TRABAJOS: Arboledas del Sur, con clave de comité: 12-007, Banqueta Nueva, Respeto a la naturaleza,Trabajos realizados: preliminares, trazo y nivelación, demolición de banquetas, conformación y compactación de terreno, construcción de banquetas y guarniciones Cuchilla de Padierna, con clave de comité: 12-030, Banquetas Para Cuchilla 2, Trabajos realizados: preliminares, trazo, nivelación demolición de piedra. El Divisadero, con clave de comité: 12-037, Arreglo de Banquetas y Pasos con Escalones en toda la coloniaTrabajos realizados: demoliciones, acarreo de material y trazos de la obra rehabilitacion de escalinatas colocacion de herrerias. Lomas Altas de Padierna Sur, con clave de comité: 12-079, Banquetas Verdes Caminemos Seguros, Trabajos realizados: trazo y nivelación,retiro de adoquín,mejoramiento de terreno,colocación de adoquín. Mirador del Valle, con clave de comité: 12-099, Rehabilitación de Guarniciones y Banquetas de Mirador del Valle, Trabajos realizados: preliminares, trazo y nivelación, demolición de banquetas, conformación y compactación de terreno, construcción de banquetas y guarniciones Torres de Padierna, con clave de comité: 12-181, Recuperación y Rehabilitación de Banquetas Públicas,Trabajos realizados: trazo y nivelación,demolición,mejoramiento de terreno,construcción de banqueta y guarnición Villa Coapa (Rdcial), con clave de comité: 12-191, Sendero SeguroTrabajos realizados: Colocación de reja perimetral, Trabajos realizados: Colocación de reja perimetral, Héroes de Padierna II, con clave de comité: 12-210, Banquetas Héroes ,Trabajos realizados: trazo y nivelación,demolición,mejoramiento de terreno,construcción de escalinata. Loma Bonita-Ampliacion Tepeximilpa, con clave de comité: 12-221, Rehabilitacion de los Andadores 1-2-3-4-5-6,Trabajos realizados: preliminares, trazo, nivelación demolición de piedra, trazo y nivelación, compactación de base, colocación de piedra. ALUMBRADO PÚBLICO (Luminarias)
Calvario Camisetas,con clave de comité: 12-017, Luminarias y circuito de caminata para niñas, niños y personas adultas mayores en el area Verde el CampitoTrabajos realizados: trazo, nivelación, demolición corte, compactación, colocación de luminarias.
Cruz del Farol,con clave de comité: 12-029,Iluminación, adecuación y mejroa de la infraestructura de las calles y sendero seguro Cruz del Farol, continuidad del Presupuesto Participativo 2023.Trabajos realizados: trazo, nivelación, demolición corte, compactación, colocación de luminarias. Isidro Fabela I (Poniente),con clave de comité: 12-060,Luminaria led solar para vialidadesTrabajos realizados: trazo, nivelación, demolición corte, compactación, colocación de luminariasLomas Hidalgo,con clave de comité: 12-086,Iluminación de senderos seguros en lomas hidalgo.Trabajos realizados: trazo, nivelación, demolición corte, compactación, colocación de luminarias. Lomas Hidalgo,con clave de comité: 12-086, Iluminación de senderos seguros en lomas hidalgo.Trabajos realizados: trazo, nivelación, demolición corte, compactación, colocación de luminarias Mirador IIcon clave de comité: 12-101,Enchula tu colonia (mejoramiento integral de banquetas y luminarias)trabajos realizados: trazo y nivelación, demolición, construcción de banquetas Tlalpan Centro,con clave de comité: 12-177,Iluminación led, iluminacion sustentable,Trabajos realizados: trazo, nivelación, demolición corte, compactación, colocación de luminarias"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</si>
</sst>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dd/mm/yyyy;@"/>
    <numFmt numFmtId="170" formatCode="#,##0.00_);[Black]\(#,##0.00\)"/>
    <numFmt numFmtId="171" formatCode="0.0%"/>
    <numFmt numFmtId="172" formatCode="#,##0.00_ ;\-#,##0.00\ "/>
    <numFmt numFmtId="173" formatCode="[$-F800]dddd\,\ mmmm\ dd\,\ yyyy"/>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9"/>
      <color theme="0"/>
      <name val="Source Sans Pro"/>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amily val="2"/>
    </font>
    <font>
      <b/>
      <sz val="8"/>
      <color theme="0"/>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48"/>
      <name val="Source Sans Pro"/>
      <family val="2"/>
    </font>
    <font>
      <b/>
      <sz val="36"/>
      <name val="Source Sans Pro"/>
      <family val="2"/>
    </font>
    <font>
      <sz val="16"/>
      <name val="Source Sans Pro"/>
      <family val="2"/>
    </font>
    <font>
      <sz val="11"/>
      <name val="Source Sans Pro"/>
      <family val="2"/>
    </font>
    <font>
      <sz val="8"/>
      <name val="Source Sans Pro"/>
      <family val="2"/>
    </font>
    <font>
      <b/>
      <sz val="8"/>
      <name val="Source Sans Pro"/>
      <family val="2"/>
    </font>
    <font>
      <sz val="5"/>
      <name val="Source Sans Pro"/>
      <family val="2"/>
    </font>
    <font>
      <sz val="9"/>
      <color theme="0"/>
      <name val="Source Sans Pro"/>
      <family val="2"/>
    </font>
    <font>
      <b/>
      <sz val="8"/>
      <name val="Source Sans Pro Light"/>
      <family val="2"/>
    </font>
    <font>
      <b/>
      <sz val="9"/>
      <name val="Source Sans Pro Light"/>
      <family val="2"/>
    </font>
    <font>
      <sz val="9"/>
      <name val="Source Sans Pro Light"/>
      <family val="2"/>
    </font>
    <font>
      <sz val="20"/>
      <name val="Source Sans Pro"/>
      <family val="2"/>
    </font>
    <font>
      <sz val="10"/>
      <name val="Arial"/>
      <family val="2"/>
    </font>
    <font>
      <sz val="10"/>
      <name val="Arial"/>
      <family val="2"/>
    </font>
    <font>
      <sz val="10"/>
      <color theme="0" tint="-0.499984740745262"/>
      <name val="Source Sans Pro Light"/>
      <family val="2"/>
    </font>
    <font>
      <b/>
      <sz val="11"/>
      <color rgb="FF898D8D"/>
      <name val="Source Sans Pro Light"/>
      <family val="2"/>
    </font>
    <font>
      <b/>
      <sz val="11"/>
      <color rgb="FF6F7271"/>
      <name val="Source Sans Pro"/>
      <family val="2"/>
    </font>
    <font>
      <sz val="9"/>
      <color indexed="81"/>
      <name val="Tahoma"/>
      <family val="2"/>
    </font>
    <font>
      <b/>
      <sz val="9"/>
      <color indexed="81"/>
      <name val="Tahoma"/>
      <family val="2"/>
    </font>
    <font>
      <b/>
      <sz val="9"/>
      <name val="Source Sans Pro"/>
      <family val="2"/>
    </font>
    <font>
      <b/>
      <sz val="20"/>
      <name val="Source Sans Pro"/>
      <family val="2"/>
    </font>
    <font>
      <sz val="10"/>
      <name val="Arial"/>
      <family val="2"/>
    </font>
    <font>
      <sz val="10"/>
      <name val="MS Sans Serif"/>
      <charset val="134"/>
    </font>
    <font>
      <sz val="10"/>
      <name val="Soberana Sans"/>
      <charset val="134"/>
    </font>
    <font>
      <sz val="8"/>
      <name val="Source Sans Pro Light"/>
      <family val="2"/>
    </font>
    <font>
      <b/>
      <sz val="10"/>
      <name val="Source Sans Pro"/>
      <family val="2"/>
    </font>
    <font>
      <sz val="12"/>
      <color rgb="FFFF0000"/>
      <name val="Source Sans Pro"/>
      <family val="2"/>
    </font>
    <font>
      <sz val="11"/>
      <color rgb="FF6F7271"/>
      <name val="Source Sans Pro"/>
      <family val="2"/>
    </font>
    <font>
      <sz val="8"/>
      <color rgb="FF6F7271"/>
      <name val="Source Sans Pro"/>
      <family val="2"/>
    </font>
  </fonts>
  <fills count="7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691C20"/>
        <bgColor indexed="64"/>
      </patternFill>
    </fill>
    <fill>
      <patternFill patternType="solid">
        <fgColor rgb="FF00AE42"/>
        <bgColor indexed="64"/>
      </patternFill>
    </fill>
    <fill>
      <patternFill patternType="solid">
        <fgColor rgb="FFDDC9A3"/>
        <bgColor indexed="64"/>
      </patternFill>
    </fill>
    <fill>
      <patternFill patternType="solid">
        <fgColor theme="0" tint="-4.9989318521683403E-2"/>
        <bgColor indexed="64"/>
      </patternFill>
    </fill>
    <fill>
      <patternFill patternType="solid">
        <fgColor theme="4" tint="0.79995117038483843"/>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6" tint="0.79995117038483843"/>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9" tint="0.79995117038483843"/>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indexed="26"/>
        <bgColor indexed="64"/>
      </patternFill>
    </fill>
  </fills>
  <borders count="8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theme="0"/>
      </left>
      <right style="thin">
        <color theme="0"/>
      </right>
      <top style="thin">
        <color theme="0"/>
      </top>
      <bottom style="thin">
        <color theme="0"/>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rgb="FF691C20"/>
      </top>
      <bottom style="thin">
        <color theme="0"/>
      </bottom>
      <diagonal/>
    </border>
    <border>
      <left/>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
      <left/>
      <right style="thin">
        <color theme="0"/>
      </right>
      <top style="thin">
        <color theme="0"/>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691C2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rgb="FF691C20"/>
      </left>
      <right/>
      <top style="thin">
        <color theme="0"/>
      </top>
      <bottom/>
      <diagonal/>
    </border>
    <border>
      <left/>
      <right/>
      <top style="thin">
        <color theme="0"/>
      </top>
      <bottom/>
      <diagonal/>
    </border>
    <border>
      <left/>
      <right style="thin">
        <color rgb="FF691C20"/>
      </right>
      <top style="thin">
        <color theme="0"/>
      </top>
      <bottom/>
      <diagonal/>
    </border>
    <border>
      <left style="thin">
        <color rgb="FF691C20"/>
      </left>
      <right style="thin">
        <color theme="0" tint="-0.249977111117893"/>
      </right>
      <top style="thin">
        <color rgb="FF691C20"/>
      </top>
      <bottom style="thin">
        <color rgb="FF691C20"/>
      </bottom>
      <diagonal/>
    </border>
    <border>
      <left style="thin">
        <color theme="0" tint="-0.249977111117893"/>
      </left>
      <right style="thin">
        <color theme="0" tint="-0.249977111117893"/>
      </right>
      <top style="thin">
        <color rgb="FF691C20"/>
      </top>
      <bottom style="thin">
        <color rgb="FF691C20"/>
      </bottom>
      <diagonal/>
    </border>
    <border>
      <left style="thin">
        <color theme="0" tint="-0.249977111117893"/>
      </left>
      <right style="thin">
        <color rgb="FF691C20"/>
      </right>
      <top style="thin">
        <color rgb="FF691C20"/>
      </top>
      <bottom style="thin">
        <color rgb="FF691C20"/>
      </bottom>
      <diagonal/>
    </border>
    <border>
      <left style="thin">
        <color theme="0"/>
      </left>
      <right style="thin">
        <color theme="0"/>
      </right>
      <top/>
      <bottom style="thin">
        <color theme="0"/>
      </bottom>
      <diagonal/>
    </border>
    <border>
      <left style="thin">
        <color rgb="FF691C20"/>
      </left>
      <right style="thin">
        <color rgb="FF691C20"/>
      </right>
      <top style="thin">
        <color theme="0"/>
      </top>
      <bottom/>
      <diagonal/>
    </border>
    <border>
      <left/>
      <right/>
      <top/>
      <bottom style="medium">
        <color theme="4" tint="0.39994506668294322"/>
      </bottom>
      <diagonal/>
    </border>
  </borders>
  <cellStyleXfs count="238">
    <xf numFmtId="0" fontId="0" fillId="0" borderId="0"/>
    <xf numFmtId="43" fontId="10"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0" fontId="11" fillId="0" borderId="0"/>
    <xf numFmtId="0" fontId="10" fillId="0" borderId="0"/>
    <xf numFmtId="0" fontId="10" fillId="0" borderId="0"/>
    <xf numFmtId="0" fontId="14" fillId="0" borderId="0"/>
    <xf numFmtId="0" fontId="10" fillId="0" borderId="0"/>
    <xf numFmtId="0" fontId="14" fillId="0" borderId="0"/>
    <xf numFmtId="0" fontId="9" fillId="0" borderId="0"/>
    <xf numFmtId="9" fontId="13" fillId="0" borderId="0" applyFont="0" applyFill="0" applyBorder="0" applyAlignment="0" applyProtection="0"/>
    <xf numFmtId="9" fontId="13"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9" fillId="2" borderId="0" applyNumberFormat="0" applyBorder="0" applyAlignment="0" applyProtection="0"/>
    <xf numFmtId="0" fontId="24" fillId="6" borderId="8" applyNumberFormat="0" applyAlignment="0" applyProtection="0"/>
    <xf numFmtId="0" fontId="26" fillId="7" borderId="11" applyNumberFormat="0" applyAlignment="0" applyProtection="0"/>
    <xf numFmtId="0" fontId="25" fillId="0" borderId="10" applyNumberFormat="0" applyFill="0" applyAlignment="0" applyProtection="0"/>
    <xf numFmtId="0" fontId="18" fillId="0" borderId="0" applyNumberFormat="0" applyFill="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22" fillId="5" borderId="8" applyNumberFormat="0" applyAlignment="0" applyProtection="0"/>
    <xf numFmtId="166" fontId="31" fillId="0" borderId="0" applyFont="0" applyFill="0" applyBorder="0" applyAlignment="0" applyProtection="0"/>
    <xf numFmtId="0" fontId="13" fillId="0" borderId="0"/>
    <xf numFmtId="0" fontId="20" fillId="3" borderId="0" applyNumberFormat="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67"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10" fillId="0" borderId="0" applyFont="0" applyFill="0" applyBorder="0" applyAlignment="0" applyProtection="0"/>
    <xf numFmtId="44" fontId="32" fillId="0" borderId="0" applyFont="0" applyFill="0" applyBorder="0" applyAlignment="0" applyProtection="0"/>
    <xf numFmtId="0" fontId="21" fillId="4" borderId="0" applyNumberFormat="0" applyBorder="0" applyAlignment="0" applyProtection="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13"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32" fillId="0" borderId="0"/>
    <xf numFmtId="0" fontId="10" fillId="0" borderId="0"/>
    <xf numFmtId="0" fontId="34" fillId="0" borderId="0"/>
    <xf numFmtId="0" fontId="8" fillId="8" borderId="12" applyNumberFormat="0" applyFont="0" applyAlignment="0" applyProtection="0"/>
    <xf numFmtId="0" fontId="13" fillId="33" borderId="12" applyNumberFormat="0" applyFont="0" applyAlignment="0" applyProtection="0"/>
    <xf numFmtId="0" fontId="23" fillId="6" borderId="9"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5" fillId="0" borderId="0" applyNumberFormat="0" applyFill="0" applyBorder="0" applyAlignment="0" applyProtection="0"/>
    <xf numFmtId="0" fontId="29" fillId="0" borderId="13" applyNumberFormat="0" applyFill="0" applyAlignment="0" applyProtection="0"/>
    <xf numFmtId="0" fontId="7" fillId="0" borderId="0"/>
    <xf numFmtId="0" fontId="9" fillId="0" borderId="0"/>
    <xf numFmtId="0" fontId="31" fillId="0" borderId="0"/>
    <xf numFmtId="43" fontId="7" fillId="0" borderId="0" applyFont="0" applyFill="0" applyBorder="0" applyAlignment="0" applyProtection="0"/>
    <xf numFmtId="0" fontId="9" fillId="0" borderId="0"/>
    <xf numFmtId="0" fontId="6" fillId="0" borderId="0"/>
    <xf numFmtId="0" fontId="9" fillId="0" borderId="0"/>
    <xf numFmtId="43" fontId="6" fillId="0" borderId="0" applyFont="0" applyFill="0" applyBorder="0" applyAlignment="0" applyProtection="0"/>
    <xf numFmtId="0" fontId="9" fillId="0" borderId="0"/>
    <xf numFmtId="0" fontId="35" fillId="0" borderId="0"/>
    <xf numFmtId="0" fontId="36" fillId="0" borderId="0"/>
    <xf numFmtId="43" fontId="9" fillId="0" borderId="0" applyFont="0" applyFill="0" applyBorder="0" applyAlignment="0" applyProtection="0"/>
    <xf numFmtId="0" fontId="5" fillId="0" borderId="0"/>
    <xf numFmtId="0" fontId="4" fillId="0" borderId="0"/>
    <xf numFmtId="44" fontId="61" fillId="0" borderId="0" applyFont="0" applyFill="0" applyBorder="0" applyAlignment="0" applyProtection="0"/>
    <xf numFmtId="43" fontId="66" fillId="0" borderId="0" applyFont="0" applyFill="0" applyBorder="0" applyAlignment="0" applyProtection="0"/>
    <xf numFmtId="0" fontId="100" fillId="0" borderId="0"/>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10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43" fontId="9"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alignment vertical="center"/>
    </xf>
    <xf numFmtId="0" fontId="1" fillId="39"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30" fillId="53" borderId="0" applyNumberFormat="0" applyBorder="0" applyAlignment="0" applyProtection="0"/>
    <xf numFmtId="0" fontId="30" fillId="56" borderId="0" applyNumberFormat="0" applyBorder="0" applyAlignment="0" applyProtection="0"/>
    <xf numFmtId="0" fontId="19" fillId="57" borderId="0" applyNumberFormat="0" applyBorder="0" applyAlignment="0" applyProtection="0"/>
    <xf numFmtId="0" fontId="24" fillId="58" borderId="8" applyNumberFormat="0" applyAlignment="0" applyProtection="0"/>
    <xf numFmtId="0" fontId="26" fillId="59" borderId="11" applyNumberFormat="0" applyAlignment="0" applyProtection="0"/>
    <xf numFmtId="0" fontId="30" fillId="60"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22" fillId="66" borderId="8" applyNumberFormat="0" applyAlignment="0" applyProtection="0"/>
    <xf numFmtId="166" fontId="110" fillId="0" borderId="0" applyFont="0" applyFill="0" applyBorder="0" applyAlignment="0" applyProtection="0"/>
    <xf numFmtId="0" fontId="20" fillId="67" borderId="0" applyNumberFormat="0" applyBorder="0" applyAlignment="0" applyProtection="0"/>
    <xf numFmtId="43" fontId="9" fillId="0" borderId="0" applyFont="0" applyFill="0" applyBorder="0" applyAlignment="0" applyProtection="0"/>
    <xf numFmtId="43" fontId="13"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9" fillId="0" borderId="0" applyFont="0" applyFill="0" applyBorder="0" applyAlignment="0" applyProtection="0"/>
    <xf numFmtId="44" fontId="32" fillId="0" borderId="0" applyFont="0" applyFill="0" applyBorder="0" applyAlignment="0" applyProtection="0"/>
    <xf numFmtId="0" fontId="21" fillId="68" borderId="0" applyNumberFormat="0" applyBorder="0" applyAlignment="0" applyProtection="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9" fillId="0" borderId="0"/>
    <xf numFmtId="0" fontId="9" fillId="0" borderId="0"/>
    <xf numFmtId="0" fontId="1" fillId="0" borderId="0"/>
    <xf numFmtId="0" fontId="9" fillId="0" borderId="0"/>
    <xf numFmtId="0" fontId="1" fillId="69" borderId="12" applyNumberFormat="0" applyFont="0" applyAlignment="0" applyProtection="0"/>
    <xf numFmtId="0" fontId="13" fillId="70" borderId="12" applyNumberFormat="0" applyFont="0" applyAlignment="0" applyProtection="0"/>
    <xf numFmtId="0" fontId="109" fillId="0" borderId="0"/>
    <xf numFmtId="0" fontId="23" fillId="58" borderId="9" applyNumberFormat="0" applyAlignment="0" applyProtection="0"/>
    <xf numFmtId="0" fontId="18" fillId="0" borderId="80" applyNumberFormat="0" applyFill="0" applyAlignment="0" applyProtection="0"/>
    <xf numFmtId="0" fontId="109" fillId="0" borderId="0"/>
  </cellStyleXfs>
  <cellXfs count="665">
    <xf numFmtId="0" fontId="0" fillId="0" borderId="0" xfId="0"/>
    <xf numFmtId="0" fontId="37" fillId="0" borderId="0" xfId="0" applyFont="1"/>
    <xf numFmtId="0" fontId="40" fillId="0" borderId="0" xfId="6" applyFont="1"/>
    <xf numFmtId="0" fontId="37" fillId="0" borderId="0" xfId="108" applyFont="1"/>
    <xf numFmtId="0" fontId="41" fillId="34" borderId="0" xfId="109" applyFont="1" applyFill="1"/>
    <xf numFmtId="0" fontId="40" fillId="0" borderId="0" xfId="7" applyFont="1" applyAlignment="1">
      <alignment vertical="center"/>
    </xf>
    <xf numFmtId="0" fontId="37" fillId="0" borderId="0" xfId="7" applyFont="1"/>
    <xf numFmtId="0" fontId="40" fillId="0" borderId="0" xfId="0" applyFont="1"/>
    <xf numFmtId="0" fontId="40" fillId="0" borderId="0" xfId="108" applyFont="1"/>
    <xf numFmtId="0" fontId="43" fillId="0" borderId="0" xfId="0" applyFont="1"/>
    <xf numFmtId="0" fontId="46" fillId="0" borderId="0" xfId="0" applyFont="1"/>
    <xf numFmtId="0" fontId="47" fillId="0" borderId="0" xfId="0" applyFont="1"/>
    <xf numFmtId="0" fontId="48" fillId="0" borderId="0" xfId="0" applyFont="1"/>
    <xf numFmtId="0" fontId="47" fillId="0" borderId="0" xfId="0" applyFont="1" applyAlignment="1">
      <alignment horizontal="left" vertical="top"/>
    </xf>
    <xf numFmtId="0" fontId="46" fillId="0" borderId="0" xfId="0" applyFont="1" applyAlignment="1">
      <alignment horizontal="left" vertical="top" indent="9"/>
    </xf>
    <xf numFmtId="0" fontId="37" fillId="0" borderId="0" xfId="6" applyFont="1"/>
    <xf numFmtId="0" fontId="43" fillId="0" borderId="0" xfId="6" applyFont="1"/>
    <xf numFmtId="0" fontId="42" fillId="0" borderId="0" xfId="6" applyFont="1"/>
    <xf numFmtId="0" fontId="44" fillId="0" borderId="0" xfId="108" applyFont="1" applyAlignment="1" applyProtection="1">
      <alignment horizontal="center" vertical="center" wrapText="1"/>
      <protection locked="0"/>
    </xf>
    <xf numFmtId="0" fontId="44" fillId="0" borderId="0" xfId="0" applyFont="1" applyAlignment="1">
      <alignment horizontal="center" vertical="center" wrapText="1"/>
    </xf>
    <xf numFmtId="0" fontId="38" fillId="0" borderId="0" xfId="0" applyFont="1" applyAlignment="1">
      <alignment horizontal="left" vertical="center"/>
    </xf>
    <xf numFmtId="0" fontId="38" fillId="0" borderId="0" xfId="0" applyFont="1" applyAlignment="1">
      <alignment horizontal="center" vertical="center"/>
    </xf>
    <xf numFmtId="0" fontId="49" fillId="0" borderId="0" xfId="0" applyFont="1" applyAlignment="1" applyProtection="1">
      <alignment horizontal="left"/>
      <protection locked="0"/>
    </xf>
    <xf numFmtId="0" fontId="47" fillId="0" borderId="0" xfId="0" applyFont="1" applyAlignment="1">
      <alignment horizontal="center" vertical="top"/>
    </xf>
    <xf numFmtId="0" fontId="46" fillId="0" borderId="0" xfId="0" applyFont="1" applyAlignment="1">
      <alignment horizontal="center" vertical="top"/>
    </xf>
    <xf numFmtId="0" fontId="39" fillId="0" borderId="1" xfId="11" quotePrefix="1" applyFont="1" applyBorder="1" applyAlignment="1" applyProtection="1">
      <alignment horizontal="center" vertical="center"/>
      <protection locked="0"/>
    </xf>
    <xf numFmtId="0" fontId="39" fillId="0" borderId="2" xfId="11" quotePrefix="1" applyFont="1" applyBorder="1" applyAlignment="1" applyProtection="1">
      <alignment horizontal="center" vertical="center"/>
      <protection locked="0"/>
    </xf>
    <xf numFmtId="0" fontId="41" fillId="34" borderId="0" xfId="109" applyFont="1" applyFill="1" applyAlignment="1">
      <alignment vertical="center"/>
    </xf>
    <xf numFmtId="0" fontId="50" fillId="0" borderId="0" xfId="109" applyFont="1" applyAlignment="1">
      <alignment horizontal="justify" vertical="center"/>
    </xf>
    <xf numFmtId="0" fontId="39" fillId="34" borderId="0" xfId="109" applyFont="1" applyFill="1"/>
    <xf numFmtId="0" fontId="39" fillId="34" borderId="0" xfId="109" applyFont="1" applyFill="1" applyAlignment="1">
      <alignment vertical="center"/>
    </xf>
    <xf numFmtId="0" fontId="40" fillId="0" borderId="3" xfId="7" applyFont="1" applyBorder="1" applyAlignment="1">
      <alignment vertical="center"/>
    </xf>
    <xf numFmtId="0" fontId="48" fillId="0" borderId="0" xfId="7" applyFont="1"/>
    <xf numFmtId="0" fontId="51" fillId="0" borderId="0" xfId="7" applyFont="1" applyAlignment="1">
      <alignment horizontal="left" vertical="top"/>
    </xf>
    <xf numFmtId="0" fontId="46" fillId="0" borderId="0" xfId="7" applyFont="1" applyAlignment="1">
      <alignment horizontal="left" vertical="top"/>
    </xf>
    <xf numFmtId="0" fontId="47" fillId="0" borderId="0" xfId="7" applyFont="1" applyAlignment="1">
      <alignment horizontal="left" vertical="top"/>
    </xf>
    <xf numFmtId="0" fontId="47" fillId="0" borderId="0" xfId="7" applyFont="1" applyAlignment="1">
      <alignment horizontal="center" vertical="top"/>
    </xf>
    <xf numFmtId="0" fontId="46" fillId="0" borderId="0" xfId="7" applyFont="1" applyAlignment="1">
      <alignment horizontal="left" vertical="top" indent="9"/>
    </xf>
    <xf numFmtId="0" fontId="46" fillId="0" borderId="0" xfId="7" applyFont="1" applyAlignment="1">
      <alignment horizontal="center" vertical="top"/>
    </xf>
    <xf numFmtId="0" fontId="46" fillId="0" borderId="0" xfId="0" applyFont="1" applyAlignment="1">
      <alignment vertical="center"/>
    </xf>
    <xf numFmtId="0" fontId="52" fillId="0" borderId="0" xfId="0" applyFont="1"/>
    <xf numFmtId="0" fontId="53" fillId="0" borderId="0" xfId="0" applyFont="1" applyAlignment="1">
      <alignment horizontal="justify"/>
    </xf>
    <xf numFmtId="0" fontId="43" fillId="0" borderId="0" xfId="0" applyFont="1" applyProtection="1">
      <protection locked="0"/>
    </xf>
    <xf numFmtId="0" fontId="54" fillId="0" borderId="0" xfId="108" applyFont="1" applyAlignment="1">
      <alignment horizontal="justify"/>
    </xf>
    <xf numFmtId="0" fontId="54" fillId="0" borderId="0" xfId="108" applyFont="1"/>
    <xf numFmtId="0" fontId="45" fillId="0" borderId="0" xfId="108" applyFont="1"/>
    <xf numFmtId="0" fontId="38" fillId="0" borderId="0" xfId="7" applyFont="1" applyAlignment="1">
      <alignment horizontal="centerContinuous" vertical="center" wrapText="1"/>
    </xf>
    <xf numFmtId="0" fontId="62" fillId="0" borderId="0" xfId="0" applyFont="1"/>
    <xf numFmtId="0" fontId="63" fillId="0" borderId="0" xfId="0" applyFont="1"/>
    <xf numFmtId="0" fontId="64" fillId="0" borderId="0" xfId="7" applyFont="1" applyAlignment="1">
      <alignment vertical="center"/>
    </xf>
    <xf numFmtId="0" fontId="64" fillId="0" borderId="0" xfId="6" applyFont="1"/>
    <xf numFmtId="0" fontId="65" fillId="34" borderId="0" xfId="109" applyFont="1" applyFill="1"/>
    <xf numFmtId="0" fontId="64" fillId="0" borderId="0" xfId="0" applyFont="1"/>
    <xf numFmtId="0" fontId="59" fillId="0" borderId="0" xfId="0" applyFont="1"/>
    <xf numFmtId="0" fontId="64" fillId="0" borderId="0" xfId="108" applyFont="1"/>
    <xf numFmtId="165" fontId="37" fillId="0" borderId="0" xfId="119" applyNumberFormat="1" applyFont="1" applyAlignment="1"/>
    <xf numFmtId="165" fontId="43" fillId="0" borderId="0" xfId="119" applyNumberFormat="1" applyFont="1" applyAlignment="1"/>
    <xf numFmtId="165" fontId="38" fillId="0" borderId="0" xfId="119" applyNumberFormat="1" applyFont="1" applyBorder="1" applyAlignment="1">
      <alignment vertical="center"/>
    </xf>
    <xf numFmtId="4" fontId="60" fillId="35" borderId="15" xfId="0" applyNumberFormat="1" applyFont="1" applyFill="1" applyBorder="1" applyAlignment="1">
      <alignment horizontal="center" vertical="center" wrapText="1"/>
    </xf>
    <xf numFmtId="0" fontId="60" fillId="35" borderId="15" xfId="0" applyFont="1" applyFill="1" applyBorder="1" applyAlignment="1">
      <alignment horizontal="center" vertical="center" wrapText="1"/>
    </xf>
    <xf numFmtId="0" fontId="60" fillId="35" borderId="15" xfId="7" applyFont="1" applyFill="1" applyBorder="1" applyAlignment="1">
      <alignment horizontal="center" vertical="center" wrapText="1"/>
    </xf>
    <xf numFmtId="0" fontId="75" fillId="0" borderId="0" xfId="0" applyFont="1"/>
    <xf numFmtId="0" fontId="74" fillId="0" borderId="0" xfId="0" applyFont="1" applyAlignment="1">
      <alignment horizontal="center" vertical="center" wrapText="1"/>
    </xf>
    <xf numFmtId="0" fontId="74" fillId="0" borderId="0" xfId="0" applyFont="1" applyAlignment="1">
      <alignment vertical="center" wrapText="1"/>
    </xf>
    <xf numFmtId="0" fontId="76" fillId="0" borderId="0" xfId="0" applyFont="1" applyAlignment="1">
      <alignment vertical="center"/>
    </xf>
    <xf numFmtId="0" fontId="74" fillId="0" borderId="0" xfId="0" applyFont="1"/>
    <xf numFmtId="0" fontId="77" fillId="0" borderId="0" xfId="0" applyFont="1" applyAlignment="1" applyProtection="1">
      <alignment horizontal="left" vertical="center"/>
      <protection locked="0"/>
    </xf>
    <xf numFmtId="0" fontId="77" fillId="0" borderId="0" xfId="0" applyFont="1" applyAlignment="1" applyProtection="1">
      <alignment vertical="center"/>
      <protection locked="0"/>
    </xf>
    <xf numFmtId="0" fontId="79" fillId="0" borderId="0" xfId="0" applyFont="1" applyProtection="1">
      <protection locked="0"/>
    </xf>
    <xf numFmtId="0" fontId="80" fillId="0" borderId="0" xfId="0" applyFont="1" applyProtection="1">
      <protection locked="0"/>
    </xf>
    <xf numFmtId="0" fontId="62" fillId="0" borderId="0" xfId="0" applyFont="1" applyProtection="1">
      <protection locked="0"/>
    </xf>
    <xf numFmtId="0" fontId="77" fillId="0" borderId="22" xfId="0" applyFont="1" applyBorder="1" applyAlignment="1" applyProtection="1">
      <alignment vertical="center"/>
      <protection locked="0"/>
    </xf>
    <xf numFmtId="0" fontId="79" fillId="0" borderId="22" xfId="0" applyFont="1" applyBorder="1" applyProtection="1">
      <protection locked="0"/>
    </xf>
    <xf numFmtId="0" fontId="77" fillId="0" borderId="22" xfId="0" applyFont="1" applyBorder="1" applyAlignment="1" applyProtection="1">
      <alignment horizontal="left" vertical="center"/>
      <protection locked="0"/>
    </xf>
    <xf numFmtId="0" fontId="81" fillId="0" borderId="16" xfId="108" applyFont="1" applyBorder="1" applyAlignment="1">
      <alignment horizontal="center" vertical="center" wrapText="1"/>
    </xf>
    <xf numFmtId="0" fontId="82" fillId="0" borderId="16" xfId="108" applyFont="1" applyBorder="1" applyAlignment="1">
      <alignment horizontal="left" vertical="center" wrapText="1"/>
    </xf>
    <xf numFmtId="0" fontId="84" fillId="0" borderId="16" xfId="108" applyFont="1" applyBorder="1"/>
    <xf numFmtId="0" fontId="82" fillId="0" borderId="16" xfId="108" applyFont="1" applyBorder="1" applyAlignment="1">
      <alignment vertical="center" wrapText="1"/>
    </xf>
    <xf numFmtId="0" fontId="84" fillId="0" borderId="16" xfId="108" applyFont="1" applyBorder="1" applyAlignment="1">
      <alignment vertical="top"/>
    </xf>
    <xf numFmtId="0" fontId="85" fillId="0" borderId="16" xfId="108" applyFont="1" applyBorder="1" applyAlignment="1">
      <alignment horizontal="justify" vertical="top"/>
    </xf>
    <xf numFmtId="0" fontId="84" fillId="0" borderId="16" xfId="108" applyFont="1" applyBorder="1" applyAlignment="1">
      <alignment horizontal="justify" vertical="top"/>
    </xf>
    <xf numFmtId="0" fontId="75" fillId="0" borderId="0" xfId="108" applyFont="1"/>
    <xf numFmtId="0" fontId="77" fillId="0" borderId="0" xfId="108" applyFont="1" applyAlignment="1">
      <alignment horizontal="right" vertical="center"/>
    </xf>
    <xf numFmtId="0" fontId="77" fillId="0" borderId="0" xfId="108" applyFont="1" applyAlignment="1">
      <alignment vertical="center"/>
    </xf>
    <xf numFmtId="0" fontId="79" fillId="0" borderId="0" xfId="108" applyFont="1"/>
    <xf numFmtId="0" fontId="62" fillId="0" borderId="0" xfId="108" applyFont="1"/>
    <xf numFmtId="0" fontId="77" fillId="0" borderId="22" xfId="108" applyFont="1" applyBorder="1" applyAlignment="1">
      <alignment vertical="center"/>
    </xf>
    <xf numFmtId="0" fontId="69" fillId="35" borderId="23" xfId="108" applyFont="1" applyFill="1" applyBorder="1" applyAlignment="1">
      <alignment horizontal="center" vertical="center"/>
    </xf>
    <xf numFmtId="0" fontId="87" fillId="0" borderId="16" xfId="0" applyFont="1" applyBorder="1" applyAlignment="1">
      <alignment vertical="center" wrapText="1"/>
    </xf>
    <xf numFmtId="0" fontId="75" fillId="0" borderId="0" xfId="0" applyFont="1" applyProtection="1">
      <protection locked="0"/>
    </xf>
    <xf numFmtId="0" fontId="86" fillId="0" borderId="0" xfId="0" applyFont="1" applyProtection="1">
      <protection locked="0"/>
    </xf>
    <xf numFmtId="165" fontId="60" fillId="35" borderId="15" xfId="119" applyNumberFormat="1" applyFont="1" applyFill="1" applyBorder="1" applyAlignment="1">
      <alignment vertical="center"/>
    </xf>
    <xf numFmtId="0" fontId="60" fillId="35" borderId="25" xfId="0" applyFont="1" applyFill="1" applyBorder="1" applyAlignment="1">
      <alignment horizontal="center" vertical="center" wrapText="1"/>
    </xf>
    <xf numFmtId="0" fontId="83" fillId="0" borderId="16" xfId="0" applyFont="1" applyBorder="1" applyAlignment="1">
      <alignment horizontal="center" vertical="center"/>
    </xf>
    <xf numFmtId="165" fontId="84" fillId="0" borderId="16" xfId="119" applyNumberFormat="1" applyFont="1" applyFill="1" applyBorder="1" applyAlignment="1">
      <alignment vertical="center"/>
    </xf>
    <xf numFmtId="165" fontId="84" fillId="0" borderId="16" xfId="119" applyNumberFormat="1" applyFont="1" applyBorder="1" applyAlignment="1">
      <alignment vertical="center"/>
    </xf>
    <xf numFmtId="165" fontId="84" fillId="0" borderId="24" xfId="119" applyNumberFormat="1" applyFont="1" applyBorder="1" applyAlignment="1">
      <alignment vertical="center"/>
    </xf>
    <xf numFmtId="165" fontId="84" fillId="0" borderId="17" xfId="119" applyNumberFormat="1" applyFont="1" applyFill="1" applyBorder="1" applyAlignment="1">
      <alignment vertical="center"/>
    </xf>
    <xf numFmtId="0" fontId="83" fillId="0" borderId="16" xfId="0" applyFont="1" applyBorder="1" applyAlignment="1">
      <alignment horizontal="center" vertical="center" wrapText="1"/>
    </xf>
    <xf numFmtId="4" fontId="84" fillId="0" borderId="16" xfId="0" applyNumberFormat="1" applyFont="1" applyBorder="1" applyAlignment="1">
      <alignment horizontal="center" vertical="center" wrapText="1"/>
    </xf>
    <xf numFmtId="165" fontId="84" fillId="0" borderId="16" xfId="119" applyNumberFormat="1" applyFont="1" applyBorder="1" applyAlignment="1">
      <alignment vertical="center" wrapText="1"/>
    </xf>
    <xf numFmtId="0" fontId="67" fillId="35" borderId="15" xfId="0" applyFont="1" applyFill="1" applyBorder="1" applyAlignment="1">
      <alignment horizontal="center" vertical="center" wrapText="1"/>
    </xf>
    <xf numFmtId="0" fontId="60" fillId="35" borderId="23" xfId="0" applyFont="1" applyFill="1" applyBorder="1" applyAlignment="1">
      <alignment horizontal="center" vertical="center" wrapText="1"/>
    </xf>
    <xf numFmtId="0" fontId="68" fillId="35" borderId="26" xfId="108" applyFont="1" applyFill="1" applyBorder="1" applyAlignment="1">
      <alignment horizontal="left" vertical="center" wrapText="1"/>
    </xf>
    <xf numFmtId="0" fontId="71" fillId="35" borderId="33" xfId="0" applyFont="1" applyFill="1" applyBorder="1" applyAlignment="1">
      <alignment horizontal="center" vertical="center" wrapText="1"/>
    </xf>
    <xf numFmtId="0" fontId="71" fillId="35" borderId="34" xfId="0" applyFont="1" applyFill="1" applyBorder="1" applyAlignment="1">
      <alignment horizontal="center" vertical="center" wrapText="1"/>
    </xf>
    <xf numFmtId="0" fontId="60" fillId="35" borderId="30" xfId="0" applyFont="1" applyFill="1" applyBorder="1" applyAlignment="1">
      <alignment horizontal="center" vertical="center" wrapText="1"/>
    </xf>
    <xf numFmtId="0" fontId="60" fillId="35" borderId="37" xfId="0" applyFont="1" applyFill="1" applyBorder="1" applyAlignment="1">
      <alignment horizontal="center" vertical="center"/>
    </xf>
    <xf numFmtId="0" fontId="60" fillId="35" borderId="28" xfId="0" applyFont="1" applyFill="1" applyBorder="1" applyAlignment="1">
      <alignment horizontal="center" wrapText="1"/>
    </xf>
    <xf numFmtId="4" fontId="60" fillId="35" borderId="30" xfId="0" applyNumberFormat="1" applyFont="1" applyFill="1" applyBorder="1" applyAlignment="1">
      <alignment horizontal="center" vertical="center" wrapText="1"/>
    </xf>
    <xf numFmtId="0" fontId="83" fillId="0" borderId="16" xfId="0" applyFont="1" applyBorder="1" applyAlignment="1">
      <alignment horizontal="justify" vertical="center"/>
    </xf>
    <xf numFmtId="43" fontId="83" fillId="0" borderId="16" xfId="0" applyNumberFormat="1" applyFont="1" applyBorder="1" applyAlignment="1">
      <alignment horizontal="justify" vertical="center"/>
    </xf>
    <xf numFmtId="0" fontId="84" fillId="0" borderId="16" xfId="0" applyFont="1" applyBorder="1" applyAlignment="1">
      <alignment horizontal="justify" vertical="center"/>
    </xf>
    <xf numFmtId="0" fontId="60" fillId="35" borderId="40" xfId="0" applyFont="1" applyFill="1" applyBorder="1" applyAlignment="1">
      <alignment horizontal="left" vertical="center"/>
    </xf>
    <xf numFmtId="0" fontId="60" fillId="35" borderId="41" xfId="0" applyFont="1" applyFill="1" applyBorder="1" applyAlignment="1">
      <alignment horizontal="left" vertical="center"/>
    </xf>
    <xf numFmtId="0" fontId="60" fillId="35" borderId="31" xfId="108" applyFont="1" applyFill="1" applyBorder="1" applyAlignment="1" applyProtection="1">
      <alignment horizontal="center" vertical="center" wrapText="1"/>
      <protection locked="0"/>
    </xf>
    <xf numFmtId="0" fontId="60" fillId="35" borderId="28" xfId="108" applyFont="1" applyFill="1" applyBorder="1" applyAlignment="1" applyProtection="1">
      <alignment horizontal="center" vertical="center" wrapText="1"/>
      <protection locked="0"/>
    </xf>
    <xf numFmtId="0" fontId="60" fillId="35" borderId="40" xfId="0" applyFont="1" applyFill="1" applyBorder="1" applyAlignment="1">
      <alignment vertical="center"/>
    </xf>
    <xf numFmtId="0" fontId="60" fillId="35" borderId="42" xfId="0" applyFont="1" applyFill="1" applyBorder="1" applyAlignment="1">
      <alignment vertical="center"/>
    </xf>
    <xf numFmtId="0" fontId="60" fillId="35" borderId="43" xfId="0" applyFont="1" applyFill="1" applyBorder="1" applyAlignment="1">
      <alignment horizontal="left" vertical="center"/>
    </xf>
    <xf numFmtId="0" fontId="93" fillId="0" borderId="0" xfId="0" applyFont="1"/>
    <xf numFmtId="0" fontId="83" fillId="0" borderId="16" xfId="6" applyFont="1" applyBorder="1" applyAlignment="1">
      <alignment vertical="center" wrapText="1"/>
    </xf>
    <xf numFmtId="0" fontId="83" fillId="0" borderId="16" xfId="6" applyFont="1" applyBorder="1" applyAlignment="1">
      <alignment horizontal="justify" vertical="center" wrapText="1"/>
    </xf>
    <xf numFmtId="0" fontId="83" fillId="0" borderId="16" xfId="6" applyFont="1" applyBorder="1" applyAlignment="1">
      <alignment horizontal="center" vertical="center" wrapText="1"/>
    </xf>
    <xf numFmtId="0" fontId="60" fillId="35" borderId="41" xfId="0" applyFont="1" applyFill="1" applyBorder="1" applyAlignment="1">
      <alignment vertical="center"/>
    </xf>
    <xf numFmtId="43" fontId="83" fillId="0" borderId="17" xfId="4" applyFont="1" applyBorder="1" applyAlignment="1">
      <alignment horizontal="center" vertical="center" wrapText="1"/>
    </xf>
    <xf numFmtId="0" fontId="60" fillId="35" borderId="28" xfId="6" applyFont="1" applyFill="1" applyBorder="1" applyAlignment="1">
      <alignment horizontal="center" vertical="center" wrapText="1"/>
    </xf>
    <xf numFmtId="0" fontId="60" fillId="35" borderId="30" xfId="6" applyFont="1" applyFill="1" applyBorder="1" applyAlignment="1">
      <alignment horizontal="center" vertical="center" wrapText="1"/>
    </xf>
    <xf numFmtId="0" fontId="60" fillId="35" borderId="29" xfId="6" applyFont="1" applyFill="1" applyBorder="1" applyAlignment="1">
      <alignment horizontal="center" vertical="center" wrapText="1"/>
    </xf>
    <xf numFmtId="0" fontId="60" fillId="35" borderId="23" xfId="7" applyFont="1" applyFill="1" applyBorder="1" applyAlignment="1">
      <alignment horizontal="center" vertical="center" wrapText="1"/>
    </xf>
    <xf numFmtId="0" fontId="94" fillId="0" borderId="46" xfId="105" applyFont="1" applyBorder="1" applyAlignment="1">
      <alignment vertical="center"/>
    </xf>
    <xf numFmtId="49" fontId="93" fillId="0" borderId="47" xfId="105" applyNumberFormat="1" applyFont="1" applyBorder="1" applyAlignment="1">
      <alignment horizontal="center" vertical="center"/>
    </xf>
    <xf numFmtId="49" fontId="93" fillId="0" borderId="44" xfId="105" applyNumberFormat="1" applyFont="1" applyBorder="1" applyAlignment="1">
      <alignment horizontal="center" vertical="center"/>
    </xf>
    <xf numFmtId="0" fontId="93" fillId="0" borderId="48" xfId="105" applyFont="1" applyBorder="1" applyAlignment="1">
      <alignment vertical="center"/>
    </xf>
    <xf numFmtId="0" fontId="93" fillId="0" borderId="48" xfId="104" applyFont="1" applyBorder="1" applyAlignment="1" applyProtection="1">
      <alignment horizontal="left" vertical="center" indent="1"/>
      <protection locked="0"/>
    </xf>
    <xf numFmtId="0" fontId="92" fillId="0" borderId="48" xfId="105" applyFont="1" applyBorder="1" applyAlignment="1">
      <alignment horizontal="left" vertical="center" indent="2"/>
    </xf>
    <xf numFmtId="0" fontId="93" fillId="0" borderId="48" xfId="104" applyFont="1" applyBorder="1" applyAlignment="1" applyProtection="1">
      <alignment horizontal="left" vertical="center" wrapText="1" indent="1"/>
      <protection locked="0"/>
    </xf>
    <xf numFmtId="0" fontId="92" fillId="34" borderId="49" xfId="106" applyFont="1" applyFill="1" applyBorder="1" applyAlignment="1">
      <alignment vertical="center"/>
    </xf>
    <xf numFmtId="43" fontId="84" fillId="0" borderId="22" xfId="107" applyFont="1" applyBorder="1" applyAlignment="1">
      <alignment horizontal="center" vertical="center"/>
    </xf>
    <xf numFmtId="43" fontId="84" fillId="0" borderId="45" xfId="107" applyFont="1" applyBorder="1" applyAlignment="1">
      <alignment horizontal="center" vertical="center"/>
    </xf>
    <xf numFmtId="0" fontId="38" fillId="0" borderId="0" xfId="105" applyFont="1" applyAlignment="1">
      <alignment horizontal="center" vertical="center"/>
    </xf>
    <xf numFmtId="0" fontId="39" fillId="0" borderId="0" xfId="105" applyFont="1" applyAlignment="1">
      <alignment horizontal="center" vertical="center"/>
    </xf>
    <xf numFmtId="0" fontId="60" fillId="35" borderId="52" xfId="105" applyFont="1" applyFill="1" applyBorder="1" applyAlignment="1">
      <alignment horizontal="center" vertical="center"/>
    </xf>
    <xf numFmtId="0" fontId="60" fillId="35" borderId="53" xfId="105" applyFont="1" applyFill="1" applyBorder="1" applyAlignment="1">
      <alignment horizontal="center" vertical="center"/>
    </xf>
    <xf numFmtId="0" fontId="60" fillId="35" borderId="23" xfId="105" applyFont="1" applyFill="1" applyBorder="1" applyAlignment="1">
      <alignment horizontal="center" vertical="center"/>
    </xf>
    <xf numFmtId="0" fontId="60" fillId="35" borderId="23" xfId="106" applyFont="1" applyFill="1" applyBorder="1" applyAlignment="1">
      <alignment horizontal="center" vertical="center" wrapText="1"/>
    </xf>
    <xf numFmtId="0" fontId="60" fillId="35" borderId="23" xfId="106" applyFont="1" applyFill="1" applyBorder="1" applyAlignment="1">
      <alignment horizontal="center" vertical="center"/>
    </xf>
    <xf numFmtId="0" fontId="60" fillId="35" borderId="54" xfId="105" applyFont="1" applyFill="1" applyBorder="1" applyAlignment="1">
      <alignment horizontal="center" vertical="center"/>
    </xf>
    <xf numFmtId="0" fontId="60" fillId="35" borderId="56" xfId="105" applyFont="1" applyFill="1" applyBorder="1" applyAlignment="1">
      <alignment horizontal="center" vertical="center"/>
    </xf>
    <xf numFmtId="0" fontId="60" fillId="35" borderId="56" xfId="106" applyFont="1" applyFill="1" applyBorder="1" applyAlignment="1">
      <alignment horizontal="center" vertical="center" wrapText="1"/>
    </xf>
    <xf numFmtId="0" fontId="60" fillId="35" borderId="56" xfId="106" applyFont="1" applyFill="1" applyBorder="1" applyAlignment="1">
      <alignment horizontal="center" vertical="center"/>
    </xf>
    <xf numFmtId="0" fontId="77" fillId="0" borderId="0" xfId="108" applyFont="1" applyAlignment="1">
      <alignment horizontal="center" vertical="center"/>
    </xf>
    <xf numFmtId="0" fontId="81" fillId="0" borderId="16" xfId="108" applyFont="1" applyBorder="1" applyAlignment="1">
      <alignment horizontal="center" vertical="center"/>
    </xf>
    <xf numFmtId="0" fontId="77" fillId="0" borderId="22" xfId="108" applyFont="1" applyBorder="1" applyAlignment="1">
      <alignment horizontal="center" vertical="center"/>
    </xf>
    <xf numFmtId="0" fontId="37" fillId="0" borderId="0" xfId="112" applyFont="1"/>
    <xf numFmtId="0" fontId="43" fillId="0" borderId="0" xfId="112" applyFont="1"/>
    <xf numFmtId="0" fontId="38" fillId="0" borderId="0" xfId="112" applyFont="1" applyAlignment="1">
      <alignment horizontal="left" vertical="center"/>
    </xf>
    <xf numFmtId="0" fontId="38" fillId="0" borderId="0" xfId="112" applyFont="1" applyAlignment="1">
      <alignment horizontal="center" vertical="center"/>
    </xf>
    <xf numFmtId="0" fontId="40" fillId="0" borderId="0" xfId="112" applyFont="1" applyAlignment="1">
      <alignment vertical="center"/>
    </xf>
    <xf numFmtId="0" fontId="39" fillId="0" borderId="1" xfId="112" applyFont="1" applyBorder="1" applyAlignment="1">
      <alignment horizontal="justify" vertical="center"/>
    </xf>
    <xf numFmtId="41" fontId="39" fillId="0" borderId="1" xfId="112" applyNumberFormat="1" applyFont="1" applyBorder="1" applyAlignment="1" applyProtection="1">
      <alignment horizontal="center" vertical="center"/>
      <protection locked="0"/>
    </xf>
    <xf numFmtId="164" fontId="39" fillId="0" borderId="1" xfId="115" applyNumberFormat="1" applyFont="1" applyBorder="1" applyAlignment="1" applyProtection="1">
      <alignment horizontal="center" vertical="center"/>
    </xf>
    <xf numFmtId="41" fontId="39" fillId="0" borderId="1" xfId="112" applyNumberFormat="1" applyFont="1" applyBorder="1" applyAlignment="1">
      <alignment vertical="center"/>
    </xf>
    <xf numFmtId="41" fontId="39" fillId="0" borderId="1" xfId="115" applyNumberFormat="1" applyFont="1" applyBorder="1" applyAlignment="1">
      <alignment vertical="center"/>
    </xf>
    <xf numFmtId="0" fontId="42" fillId="0" borderId="0" xfId="112" applyFont="1" applyAlignment="1">
      <alignment horizontal="justify" vertical="center"/>
    </xf>
    <xf numFmtId="41" fontId="42" fillId="0" borderId="0" xfId="112" applyNumberFormat="1" applyFont="1" applyAlignment="1">
      <alignment vertical="center"/>
    </xf>
    <xf numFmtId="41" fontId="42" fillId="0" borderId="0" xfId="115" applyNumberFormat="1" applyFont="1" applyBorder="1" applyAlignment="1">
      <alignment vertical="center"/>
    </xf>
    <xf numFmtId="165" fontId="42" fillId="0" borderId="0" xfId="115" applyNumberFormat="1" applyFont="1" applyBorder="1" applyAlignment="1">
      <alignment vertical="center"/>
    </xf>
    <xf numFmtId="43" fontId="42" fillId="0" borderId="0" xfId="115" applyFont="1" applyBorder="1" applyAlignment="1">
      <alignment vertical="center"/>
    </xf>
    <xf numFmtId="0" fontId="42" fillId="0" borderId="0" xfId="112" applyFont="1" applyAlignment="1">
      <alignment vertical="center"/>
    </xf>
    <xf numFmtId="164" fontId="42" fillId="0" borderId="0" xfId="115" applyNumberFormat="1" applyFont="1" applyBorder="1" applyAlignment="1">
      <alignment vertical="center"/>
    </xf>
    <xf numFmtId="11" fontId="37" fillId="0" borderId="0" xfId="112" applyNumberFormat="1" applyFont="1"/>
    <xf numFmtId="0" fontId="60" fillId="35" borderId="23" xfId="108" applyFont="1" applyFill="1" applyBorder="1" applyAlignment="1" applyProtection="1">
      <alignment horizontal="center" vertical="center" wrapText="1"/>
      <protection locked="0"/>
    </xf>
    <xf numFmtId="0" fontId="60" fillId="35" borderId="66" xfId="0" applyFont="1" applyFill="1" applyBorder="1" applyAlignment="1">
      <alignment horizontal="center" vertical="center" wrapText="1"/>
    </xf>
    <xf numFmtId="0" fontId="67" fillId="35" borderId="23" xfId="7" applyFont="1" applyFill="1" applyBorder="1" applyAlignment="1">
      <alignment horizontal="center" vertical="center" wrapText="1"/>
    </xf>
    <xf numFmtId="165" fontId="83" fillId="0" borderId="0" xfId="107" applyNumberFormat="1" applyFont="1" applyBorder="1" applyAlignment="1">
      <alignment horizontal="center" vertical="center"/>
    </xf>
    <xf numFmtId="165" fontId="83" fillId="0" borderId="36" xfId="107" applyNumberFormat="1" applyFont="1" applyBorder="1" applyAlignment="1">
      <alignment horizontal="center" vertical="center"/>
    </xf>
    <xf numFmtId="165" fontId="84" fillId="0" borderId="0" xfId="107" applyNumberFormat="1" applyFont="1" applyBorder="1" applyAlignment="1">
      <alignment horizontal="center" vertical="center"/>
    </xf>
    <xf numFmtId="165" fontId="84" fillId="0" borderId="36" xfId="107" applyNumberFormat="1" applyFont="1" applyBorder="1" applyAlignment="1">
      <alignment horizontal="center" vertical="center"/>
    </xf>
    <xf numFmtId="0" fontId="83" fillId="0" borderId="0" xfId="0" applyFont="1" applyAlignment="1">
      <alignment horizontal="center"/>
    </xf>
    <xf numFmtId="2" fontId="84" fillId="0" borderId="0" xfId="0" applyNumberFormat="1" applyFont="1"/>
    <xf numFmtId="0" fontId="84" fillId="0" borderId="0" xfId="0" applyFont="1"/>
    <xf numFmtId="0" fontId="96" fillId="0" borderId="0" xfId="0" applyFont="1"/>
    <xf numFmtId="0" fontId="97" fillId="0" borderId="0" xfId="0" applyFont="1" applyAlignment="1">
      <alignment horizontal="left" vertical="top"/>
    </xf>
    <xf numFmtId="0" fontId="97" fillId="0" borderId="0" xfId="0" applyFont="1" applyAlignment="1">
      <alignment horizontal="center" vertical="top"/>
    </xf>
    <xf numFmtId="0" fontId="98" fillId="0" borderId="0" xfId="0" applyFont="1" applyAlignment="1">
      <alignment horizontal="left" vertical="top" indent="9"/>
    </xf>
    <xf numFmtId="0" fontId="98" fillId="0" borderId="0" xfId="0" applyFont="1" applyAlignment="1">
      <alignment horizontal="center" vertical="top"/>
    </xf>
    <xf numFmtId="0" fontId="39" fillId="0" borderId="0" xfId="0" applyFont="1"/>
    <xf numFmtId="0" fontId="67" fillId="35" borderId="30" xfId="0" applyFont="1" applyFill="1" applyBorder="1" applyAlignment="1">
      <alignment horizontal="center" vertical="center" wrapText="1"/>
    </xf>
    <xf numFmtId="0" fontId="40" fillId="0" borderId="0" xfId="0" applyFont="1" applyAlignment="1">
      <alignment horizontal="justify" vertical="center"/>
    </xf>
    <xf numFmtId="0" fontId="64" fillId="0" borderId="0" xfId="0" applyFont="1" applyAlignment="1">
      <alignment horizontal="justify" vertical="center"/>
    </xf>
    <xf numFmtId="0" fontId="37" fillId="0" borderId="0" xfId="0" applyFont="1" applyAlignment="1">
      <alignment wrapText="1"/>
    </xf>
    <xf numFmtId="1" fontId="37" fillId="0" borderId="0" xfId="0" applyNumberFormat="1" applyFont="1"/>
    <xf numFmtId="49" fontId="62" fillId="0" borderId="0" xfId="0" applyNumberFormat="1" applyFont="1"/>
    <xf numFmtId="49" fontId="83" fillId="0" borderId="0" xfId="0" applyNumberFormat="1" applyFont="1" applyAlignment="1">
      <alignment horizontal="center"/>
    </xf>
    <xf numFmtId="49" fontId="84" fillId="0" borderId="0" xfId="0" applyNumberFormat="1" applyFont="1"/>
    <xf numFmtId="49" fontId="60" fillId="35" borderId="15" xfId="0" applyNumberFormat="1" applyFont="1" applyFill="1" applyBorder="1" applyAlignment="1">
      <alignment horizontal="center" vertical="center" wrapText="1"/>
    </xf>
    <xf numFmtId="49" fontId="96" fillId="0" borderId="0" xfId="0" applyNumberFormat="1" applyFont="1"/>
    <xf numFmtId="49" fontId="97" fillId="0" borderId="0" xfId="0" applyNumberFormat="1" applyFont="1" applyAlignment="1">
      <alignment horizontal="left" vertical="top"/>
    </xf>
    <xf numFmtId="49" fontId="97" fillId="0" borderId="0" xfId="0" applyNumberFormat="1" applyFont="1" applyAlignment="1">
      <alignment horizontal="center" vertical="top"/>
    </xf>
    <xf numFmtId="49" fontId="98" fillId="0" borderId="0" xfId="0" applyNumberFormat="1" applyFont="1" applyAlignment="1">
      <alignment horizontal="left" vertical="top" indent="9"/>
    </xf>
    <xf numFmtId="49" fontId="98" fillId="0" borderId="0" xfId="0" applyNumberFormat="1" applyFont="1" applyAlignment="1">
      <alignment horizontal="center" vertical="top"/>
    </xf>
    <xf numFmtId="0" fontId="60" fillId="35" borderId="46" xfId="0" applyFont="1" applyFill="1" applyBorder="1" applyAlignment="1">
      <alignment vertical="center"/>
    </xf>
    <xf numFmtId="0" fontId="84" fillId="0" borderId="16" xfId="108" quotePrefix="1" applyFont="1" applyBorder="1" applyAlignment="1">
      <alignment horizontal="center"/>
    </xf>
    <xf numFmtId="0" fontId="84" fillId="0" borderId="16" xfId="108" applyFont="1" applyBorder="1" applyAlignment="1">
      <alignment horizontal="center" vertical="center"/>
    </xf>
    <xf numFmtId="170" fontId="85" fillId="0" borderId="16" xfId="0" applyNumberFormat="1" applyFont="1" applyBorder="1" applyAlignment="1">
      <alignment vertical="center" wrapText="1"/>
    </xf>
    <xf numFmtId="0" fontId="84" fillId="0" borderId="16" xfId="0" applyFont="1" applyBorder="1" applyAlignment="1">
      <alignment horizontal="center" vertical="center" wrapText="1"/>
    </xf>
    <xf numFmtId="49" fontId="84" fillId="0" borderId="16" xfId="0" quotePrefix="1" applyNumberFormat="1" applyFont="1" applyBorder="1" applyAlignment="1" applyProtection="1">
      <alignment vertical="top"/>
      <protection locked="0"/>
    </xf>
    <xf numFmtId="43" fontId="84" fillId="0" borderId="16" xfId="115" quotePrefix="1" applyFont="1" applyBorder="1" applyAlignment="1" applyProtection="1">
      <alignment vertical="top"/>
      <protection locked="0"/>
    </xf>
    <xf numFmtId="43" fontId="84" fillId="0" borderId="16" xfId="115" quotePrefix="1" applyFont="1" applyBorder="1" applyAlignment="1" applyProtection="1">
      <alignment vertical="center"/>
      <protection locked="0"/>
    </xf>
    <xf numFmtId="0" fontId="84" fillId="0" borderId="16" xfId="0" quotePrefix="1" applyFont="1" applyBorder="1" applyAlignment="1" applyProtection="1">
      <alignment vertical="top"/>
      <protection locked="0"/>
    </xf>
    <xf numFmtId="0" fontId="92" fillId="0" borderId="16" xfId="108" applyFont="1" applyBorder="1" applyAlignment="1" applyProtection="1">
      <alignment horizontal="center" vertical="center" wrapText="1"/>
      <protection locked="0"/>
    </xf>
    <xf numFmtId="0" fontId="84" fillId="0" borderId="16" xfId="0" quotePrefix="1" applyFont="1" applyBorder="1" applyAlignment="1">
      <alignment horizontal="center" vertical="center"/>
    </xf>
    <xf numFmtId="0" fontId="84" fillId="0" borderId="16" xfId="0" quotePrefix="1" applyFont="1" applyBorder="1" applyAlignment="1">
      <alignment horizontal="justify" vertical="center"/>
    </xf>
    <xf numFmtId="43" fontId="84" fillId="0" borderId="16" xfId="0" applyNumberFormat="1" applyFont="1" applyBorder="1" applyAlignment="1">
      <alignment horizontal="justify" vertical="center"/>
    </xf>
    <xf numFmtId="0" fontId="84" fillId="0" borderId="16" xfId="0" applyFont="1" applyBorder="1" applyAlignment="1">
      <alignment horizontal="justify"/>
    </xf>
    <xf numFmtId="43" fontId="84" fillId="0" borderId="16" xfId="0" applyNumberFormat="1" applyFont="1" applyBorder="1" applyAlignment="1">
      <alignment horizontal="justify"/>
    </xf>
    <xf numFmtId="43" fontId="84" fillId="0" borderId="16" xfId="4" applyFont="1" applyBorder="1" applyAlignment="1">
      <alignment horizontal="justify" vertical="center" wrapText="1"/>
    </xf>
    <xf numFmtId="0" fontId="84" fillId="0" borderId="16" xfId="6" applyFont="1" applyBorder="1" applyAlignment="1">
      <alignment horizontal="center" vertical="center" wrapText="1"/>
    </xf>
    <xf numFmtId="43" fontId="84" fillId="0" borderId="16" xfId="4" applyFont="1" applyBorder="1" applyAlignment="1">
      <alignment horizontal="center" vertical="center" wrapText="1"/>
    </xf>
    <xf numFmtId="0" fontId="84" fillId="0" borderId="27" xfId="7" applyFont="1" applyBorder="1" applyAlignment="1">
      <alignment vertical="center"/>
    </xf>
    <xf numFmtId="0" fontId="84" fillId="0" borderId="36" xfId="7" applyFont="1" applyBorder="1" applyAlignment="1">
      <alignment vertical="center"/>
    </xf>
    <xf numFmtId="0" fontId="92" fillId="0" borderId="17" xfId="7" applyFont="1" applyBorder="1" applyAlignment="1">
      <alignment vertical="center"/>
    </xf>
    <xf numFmtId="0" fontId="92" fillId="0" borderId="45" xfId="7" applyFont="1" applyBorder="1" applyAlignment="1">
      <alignment vertical="center"/>
    </xf>
    <xf numFmtId="165" fontId="92" fillId="0" borderId="17" xfId="1" applyNumberFormat="1" applyFont="1" applyBorder="1" applyAlignment="1">
      <alignment vertical="center"/>
    </xf>
    <xf numFmtId="165" fontId="92" fillId="0" borderId="45" xfId="1" applyNumberFormat="1" applyFont="1" applyBorder="1" applyAlignment="1">
      <alignment vertical="center"/>
    </xf>
    <xf numFmtId="43" fontId="92" fillId="0" borderId="45" xfId="1" applyFont="1" applyBorder="1" applyAlignment="1">
      <alignment vertical="center"/>
    </xf>
    <xf numFmtId="43" fontId="92" fillId="0" borderId="45" xfId="1" applyFont="1" applyFill="1" applyBorder="1" applyAlignment="1">
      <alignment vertical="center"/>
    </xf>
    <xf numFmtId="43" fontId="92" fillId="0" borderId="22" xfId="1" applyFont="1" applyBorder="1" applyAlignment="1">
      <alignment vertical="center"/>
    </xf>
    <xf numFmtId="43" fontId="92" fillId="0" borderId="17" xfId="1" applyFont="1" applyBorder="1" applyAlignment="1">
      <alignment vertical="center"/>
    </xf>
    <xf numFmtId="164" fontId="84" fillId="0" borderId="45" xfId="1" applyNumberFormat="1" applyFont="1" applyBorder="1" applyAlignment="1">
      <alignment horizontal="center" vertical="center"/>
    </xf>
    <xf numFmtId="43" fontId="62" fillId="0" borderId="0" xfId="0" applyNumberFormat="1" applyFont="1"/>
    <xf numFmtId="0" fontId="55" fillId="35" borderId="0" xfId="108" applyFont="1" applyFill="1" applyAlignment="1">
      <alignment horizontal="center" vertical="center" wrapText="1"/>
    </xf>
    <xf numFmtId="0" fontId="60" fillId="35" borderId="15" xfId="112" applyFont="1" applyFill="1" applyBorder="1" applyAlignment="1">
      <alignment horizontal="center" vertical="center" wrapText="1"/>
    </xf>
    <xf numFmtId="0" fontId="60" fillId="35" borderId="15" xfId="112" applyFont="1" applyFill="1" applyBorder="1" applyAlignment="1">
      <alignment horizontal="center" vertical="center" wrapText="1"/>
    </xf>
    <xf numFmtId="0" fontId="44" fillId="0" borderId="0" xfId="0" applyFont="1" applyAlignment="1">
      <alignment horizontal="center" vertical="center" wrapText="1"/>
    </xf>
    <xf numFmtId="0" fontId="60" fillId="35" borderId="15" xfId="120" applyFont="1" applyFill="1" applyBorder="1" applyAlignment="1">
      <alignment horizontal="center" vertical="center" wrapText="1"/>
    </xf>
    <xf numFmtId="43" fontId="58" fillId="0" borderId="17" xfId="115" applyFont="1" applyBorder="1" applyAlignment="1">
      <alignment horizontal="center" vertical="center" wrapText="1"/>
    </xf>
    <xf numFmtId="171" fontId="58" fillId="0" borderId="17" xfId="121" applyNumberFormat="1" applyFont="1" applyBorder="1" applyAlignment="1">
      <alignment horizontal="center" vertical="center" wrapText="1"/>
    </xf>
    <xf numFmtId="43" fontId="37" fillId="0" borderId="0" xfId="115" applyFont="1" applyAlignment="1">
      <alignment horizontal="center" vertical="center"/>
    </xf>
    <xf numFmtId="0" fontId="38" fillId="0" borderId="1" xfId="112" applyFont="1" applyBorder="1" applyAlignment="1">
      <alignment horizontal="justify" vertical="center"/>
    </xf>
    <xf numFmtId="41" fontId="38" fillId="0" borderId="1" xfId="112" applyNumberFormat="1" applyFont="1" applyBorder="1" applyAlignment="1">
      <alignment horizontal="center" vertical="center"/>
    </xf>
    <xf numFmtId="0" fontId="38" fillId="0" borderId="1" xfId="112" applyFont="1" applyBorder="1" applyAlignment="1">
      <alignment horizontal="center" vertical="center"/>
    </xf>
    <xf numFmtId="0" fontId="60" fillId="35" borderId="15" xfId="108" applyFont="1" applyFill="1" applyBorder="1" applyAlignment="1">
      <alignment horizontal="center" vertical="center" wrapText="1"/>
    </xf>
    <xf numFmtId="171" fontId="58" fillId="0" borderId="17" xfId="122" applyNumberFormat="1" applyFont="1" applyBorder="1" applyAlignment="1">
      <alignment horizontal="center" vertical="center" wrapText="1"/>
    </xf>
    <xf numFmtId="0" fontId="41" fillId="34" borderId="0" xfId="109" applyFont="1" applyFill="1" applyAlignment="1">
      <alignment wrapText="1"/>
    </xf>
    <xf numFmtId="0" fontId="50" fillId="0" borderId="0" xfId="109" applyFont="1" applyAlignment="1">
      <alignment horizontal="justify" vertical="center" wrapText="1"/>
    </xf>
    <xf numFmtId="0" fontId="44" fillId="0" borderId="0" xfId="0" applyFont="1" applyAlignment="1">
      <alignment horizontal="center" vertical="center" wrapText="1"/>
    </xf>
    <xf numFmtId="0" fontId="60" fillId="35" borderId="23" xfId="0" applyFont="1" applyFill="1" applyBorder="1" applyAlignment="1">
      <alignment horizontal="center" vertical="center" wrapText="1"/>
    </xf>
    <xf numFmtId="4" fontId="60" fillId="35" borderId="15" xfId="0" applyNumberFormat="1" applyFont="1" applyFill="1" applyBorder="1" applyAlignment="1">
      <alignment horizontal="center" vertical="center" wrapText="1"/>
    </xf>
    <xf numFmtId="0" fontId="102" fillId="0" borderId="0" xfId="0" applyFont="1"/>
    <xf numFmtId="0" fontId="103" fillId="0" borderId="0" xfId="0" applyFont="1" applyAlignment="1">
      <alignment horizontal="center"/>
    </xf>
    <xf numFmtId="9" fontId="104" fillId="0" borderId="17" xfId="123" quotePrefix="1" applyFont="1" applyBorder="1" applyAlignment="1">
      <alignment horizontal="center" vertical="center"/>
    </xf>
    <xf numFmtId="0" fontId="41" fillId="34" borderId="0" xfId="109" applyFont="1" applyFill="1" applyAlignment="1">
      <alignment horizontal="center"/>
    </xf>
    <xf numFmtId="0" fontId="65" fillId="34" borderId="0" xfId="109" applyFont="1" applyFill="1" applyAlignment="1">
      <alignment horizontal="center"/>
    </xf>
    <xf numFmtId="4" fontId="41" fillId="34" borderId="0" xfId="109" applyNumberFormat="1" applyFont="1" applyFill="1" applyAlignment="1">
      <alignment horizontal="right" vertical="center"/>
    </xf>
    <xf numFmtId="4" fontId="44" fillId="0" borderId="0" xfId="0" applyNumberFormat="1" applyFont="1" applyAlignment="1">
      <alignment horizontal="right" vertical="center" wrapText="1"/>
    </xf>
    <xf numFmtId="4" fontId="50" fillId="0" borderId="0" xfId="109" applyNumberFormat="1" applyFont="1" applyAlignment="1">
      <alignment horizontal="right" vertical="center"/>
    </xf>
    <xf numFmtId="0" fontId="37" fillId="0" borderId="0" xfId="0" applyFont="1" applyAlignment="1">
      <alignment horizontal="center"/>
    </xf>
    <xf numFmtId="49" fontId="96" fillId="0" borderId="0" xfId="0" applyNumberFormat="1" applyFont="1" applyAlignment="1">
      <alignment horizontal="center"/>
    </xf>
    <xf numFmtId="49" fontId="62" fillId="0" borderId="0" xfId="0" applyNumberFormat="1" applyFont="1" applyAlignment="1">
      <alignment horizontal="center"/>
    </xf>
    <xf numFmtId="4" fontId="58" fillId="0" borderId="17" xfId="115" applyNumberFormat="1" applyFont="1" applyBorder="1" applyAlignment="1">
      <alignment horizontal="center" vertical="center" wrapText="1"/>
    </xf>
    <xf numFmtId="0" fontId="60" fillId="35" borderId="15" xfId="112" applyFont="1" applyFill="1" applyBorder="1" applyAlignment="1">
      <alignment horizontal="center" vertical="center" wrapText="1"/>
    </xf>
    <xf numFmtId="0" fontId="40" fillId="0" borderId="0" xfId="112" applyFont="1" applyAlignment="1">
      <alignment vertical="center"/>
    </xf>
    <xf numFmtId="0" fontId="112" fillId="0" borderId="0" xfId="112" applyFont="1" applyAlignment="1">
      <alignment vertical="center"/>
    </xf>
    <xf numFmtId="0" fontId="62" fillId="0" borderId="0" xfId="112" applyFont="1"/>
    <xf numFmtId="0" fontId="113" fillId="0" borderId="16" xfId="108" quotePrefix="1" applyFont="1" applyBorder="1" applyAlignment="1">
      <alignment horizontal="center" vertical="center"/>
    </xf>
    <xf numFmtId="0" fontId="62" fillId="0" borderId="0" xfId="0" applyFont="1" applyAlignment="1" applyProtection="1">
      <protection locked="0"/>
    </xf>
    <xf numFmtId="0" fontId="62" fillId="0" borderId="0" xfId="108" applyFont="1" applyAlignment="1">
      <alignment horizontal="center"/>
    </xf>
    <xf numFmtId="2" fontId="37" fillId="0" borderId="0" xfId="119" applyNumberFormat="1" applyFont="1" applyAlignment="1">
      <alignment horizontal="center"/>
    </xf>
    <xf numFmtId="2" fontId="43" fillId="0" borderId="0" xfId="119" applyNumberFormat="1" applyFont="1" applyAlignment="1">
      <alignment horizontal="center"/>
    </xf>
    <xf numFmtId="2" fontId="38" fillId="0" borderId="0" xfId="119" applyNumberFormat="1" applyFont="1" applyBorder="1" applyAlignment="1">
      <alignment horizontal="center" vertical="center"/>
    </xf>
    <xf numFmtId="9" fontId="84" fillId="0" borderId="16" xfId="123" applyFont="1" applyFill="1" applyBorder="1" applyAlignment="1">
      <alignment horizontal="center" vertical="center"/>
    </xf>
    <xf numFmtId="9" fontId="84" fillId="0" borderId="16" xfId="123" applyFont="1" applyBorder="1" applyAlignment="1">
      <alignment horizontal="center" vertical="center"/>
    </xf>
    <xf numFmtId="9" fontId="84" fillId="0" borderId="24" xfId="123" applyFont="1" applyBorder="1" applyAlignment="1">
      <alignment horizontal="center" vertical="center"/>
    </xf>
    <xf numFmtId="9" fontId="60" fillId="35" borderId="15" xfId="123" applyFont="1" applyFill="1" applyBorder="1" applyAlignment="1">
      <alignment horizontal="center" vertical="center"/>
    </xf>
    <xf numFmtId="9" fontId="84" fillId="0" borderId="17" xfId="123" applyFont="1" applyFill="1" applyBorder="1" applyAlignment="1">
      <alignment horizontal="center" vertical="center"/>
    </xf>
    <xf numFmtId="9" fontId="84" fillId="0" borderId="16" xfId="123" applyFont="1" applyBorder="1" applyAlignment="1">
      <alignment horizontal="center" vertical="center" wrapText="1"/>
    </xf>
    <xf numFmtId="0" fontId="9" fillId="0" borderId="16" xfId="0" applyFont="1" applyBorder="1" applyAlignment="1">
      <alignment horizontal="justify" vertical="center" wrapText="1"/>
    </xf>
    <xf numFmtId="165" fontId="84" fillId="0" borderId="16" xfId="119" applyNumberFormat="1" applyFont="1" applyFill="1" applyBorder="1" applyAlignment="1">
      <alignment vertical="center" wrapText="1"/>
    </xf>
    <xf numFmtId="49" fontId="84" fillId="0" borderId="16" xfId="119" applyNumberFormat="1" applyFont="1" applyFill="1" applyBorder="1" applyAlignment="1">
      <alignment horizontal="left" vertical="center" wrapText="1"/>
    </xf>
    <xf numFmtId="165" fontId="84" fillId="0" borderId="16" xfId="119" applyNumberFormat="1" applyFont="1" applyFill="1" applyBorder="1" applyAlignment="1">
      <alignment horizontal="left" vertical="center"/>
    </xf>
    <xf numFmtId="0" fontId="9" fillId="0" borderId="16" xfId="0" applyFont="1" applyBorder="1" applyAlignment="1">
      <alignment horizontal="justify" vertical="center"/>
    </xf>
    <xf numFmtId="4" fontId="84" fillId="0" borderId="16" xfId="119" applyNumberFormat="1" applyFont="1" applyBorder="1" applyAlignment="1">
      <alignment horizontal="center" vertical="center"/>
    </xf>
    <xf numFmtId="0" fontId="63" fillId="0" borderId="0" xfId="112" applyFont="1"/>
    <xf numFmtId="0" fontId="115" fillId="34" borderId="16" xfId="109" applyFont="1" applyFill="1" applyBorder="1" applyAlignment="1">
      <alignment horizontal="center" vertical="center" wrapText="1"/>
    </xf>
    <xf numFmtId="0" fontId="115" fillId="0" borderId="16" xfId="110" applyFont="1" applyBorder="1" applyAlignment="1">
      <alignment vertical="center" wrapText="1"/>
    </xf>
    <xf numFmtId="171" fontId="115" fillId="0" borderId="17" xfId="122" applyNumberFormat="1" applyFont="1" applyBorder="1" applyAlignment="1">
      <alignment horizontal="center" vertical="center" wrapText="1"/>
    </xf>
    <xf numFmtId="4" fontId="115" fillId="34" borderId="16" xfId="118" applyNumberFormat="1" applyFont="1" applyFill="1" applyBorder="1" applyAlignment="1">
      <alignment horizontal="right" vertical="center" wrapText="1"/>
    </xf>
    <xf numFmtId="4" fontId="115" fillId="34" borderId="16" xfId="109" applyNumberFormat="1" applyFont="1" applyFill="1" applyBorder="1" applyAlignment="1">
      <alignment horizontal="right" vertical="center" wrapText="1"/>
    </xf>
    <xf numFmtId="4" fontId="115" fillId="0" borderId="16" xfId="118" applyNumberFormat="1" applyFont="1" applyFill="1" applyBorder="1" applyAlignment="1">
      <alignment horizontal="right" vertical="center" wrapText="1"/>
    </xf>
    <xf numFmtId="0" fontId="104" fillId="34" borderId="16" xfId="109" applyFont="1" applyFill="1" applyBorder="1" applyAlignment="1">
      <alignment horizontal="center" vertical="center" wrapText="1"/>
    </xf>
    <xf numFmtId="0" fontId="104" fillId="34" borderId="16" xfId="109" applyFont="1" applyFill="1" applyBorder="1" applyAlignment="1">
      <alignment vertical="center" wrapText="1"/>
    </xf>
    <xf numFmtId="171" fontId="104" fillId="34" borderId="16" xfId="122" applyNumberFormat="1" applyFont="1" applyFill="1" applyBorder="1" applyAlignment="1">
      <alignment horizontal="center" vertical="center" wrapText="1"/>
    </xf>
    <xf numFmtId="4" fontId="104" fillId="34" borderId="16" xfId="118" applyNumberFormat="1" applyFont="1" applyFill="1" applyBorder="1" applyAlignment="1">
      <alignment horizontal="right" vertical="center" wrapText="1"/>
    </xf>
    <xf numFmtId="43" fontId="58" fillId="34" borderId="16" xfId="111" applyFont="1" applyFill="1" applyBorder="1" applyAlignment="1">
      <alignment horizontal="justify" vertical="top" wrapText="1"/>
    </xf>
    <xf numFmtId="0" fontId="116" fillId="0" borderId="16" xfId="108" applyFont="1" applyBorder="1" applyAlignment="1" applyProtection="1">
      <alignment horizontal="center" vertical="center" wrapText="1"/>
      <protection locked="0"/>
    </xf>
    <xf numFmtId="0" fontId="58" fillId="0" borderId="16" xfId="0" applyFont="1" applyBorder="1" applyAlignment="1">
      <alignment horizontal="center" vertical="center"/>
    </xf>
    <xf numFmtId="0" fontId="58" fillId="0" borderId="16" xfId="0" quotePrefix="1" applyFont="1" applyBorder="1" applyAlignment="1">
      <alignment horizontal="center" vertical="center"/>
    </xf>
    <xf numFmtId="43" fontId="58" fillId="0" borderId="16" xfId="0" quotePrefix="1" applyNumberFormat="1" applyFont="1" applyBorder="1" applyAlignment="1">
      <alignment horizontal="center" vertical="center"/>
    </xf>
    <xf numFmtId="0" fontId="58" fillId="0" borderId="16" xfId="0" quotePrefix="1" applyFont="1" applyBorder="1" applyAlignment="1">
      <alignment horizontal="justify" vertical="center"/>
    </xf>
    <xf numFmtId="0" fontId="58" fillId="34" borderId="27" xfId="0" quotePrefix="1" applyFont="1" applyFill="1" applyBorder="1" applyAlignment="1">
      <alignment horizontal="left" vertical="center" wrapText="1"/>
    </xf>
    <xf numFmtId="0" fontId="58" fillId="0" borderId="27" xfId="0" quotePrefix="1" applyFont="1" applyBorder="1" applyAlignment="1">
      <alignment horizontal="center" vertical="center"/>
    </xf>
    <xf numFmtId="0" fontId="58" fillId="0" borderId="27" xfId="0" quotePrefix="1" applyFont="1" applyBorder="1" applyAlignment="1">
      <alignment horizontal="center" vertical="center" wrapText="1"/>
    </xf>
    <xf numFmtId="0" fontId="58" fillId="0" borderId="27" xfId="0" quotePrefix="1" applyFont="1" applyBorder="1" applyAlignment="1">
      <alignment horizontal="left" vertical="center" wrapText="1"/>
    </xf>
    <xf numFmtId="1" fontId="58" fillId="0" borderId="27" xfId="0" quotePrefix="1" applyNumberFormat="1" applyFont="1" applyBorder="1" applyAlignment="1">
      <alignment horizontal="center" vertical="center"/>
    </xf>
    <xf numFmtId="43" fontId="58" fillId="34" borderId="27" xfId="0" applyNumberFormat="1" applyFont="1" applyFill="1" applyBorder="1" applyAlignment="1">
      <alignment horizontal="center" vertical="center"/>
    </xf>
    <xf numFmtId="43" fontId="58" fillId="34" borderId="27" xfId="0" applyNumberFormat="1" applyFont="1" applyFill="1" applyBorder="1" applyAlignment="1">
      <alignment horizontal="justify" vertical="center"/>
    </xf>
    <xf numFmtId="0" fontId="58" fillId="34" borderId="27" xfId="0" quotePrefix="1" applyFont="1" applyFill="1" applyBorder="1" applyAlignment="1">
      <alignment horizontal="center" vertical="center" wrapText="1"/>
    </xf>
    <xf numFmtId="0" fontId="58" fillId="0" borderId="27" xfId="0" quotePrefix="1" applyFont="1" applyBorder="1" applyAlignment="1">
      <alignment horizontal="center" vertical="top" wrapText="1"/>
    </xf>
    <xf numFmtId="0" fontId="58" fillId="34" borderId="27" xfId="0" applyFont="1" applyFill="1" applyBorder="1" applyAlignment="1">
      <alignment horizontal="left" vertical="center" wrapText="1"/>
    </xf>
    <xf numFmtId="0" fontId="58" fillId="0" borderId="27" xfId="0" applyFont="1" applyBorder="1" applyAlignment="1">
      <alignment horizontal="justify" vertical="center"/>
    </xf>
    <xf numFmtId="0" fontId="57" fillId="0" borderId="27" xfId="0" applyFont="1" applyBorder="1" applyAlignment="1">
      <alignment horizontal="center" vertical="center"/>
    </xf>
    <xf numFmtId="1" fontId="58" fillId="0" borderId="27" xfId="0" applyNumberFormat="1" applyFont="1" applyBorder="1" applyAlignment="1">
      <alignment horizontal="justify" vertical="center"/>
    </xf>
    <xf numFmtId="43" fontId="57" fillId="0" borderId="27" xfId="0" applyNumberFormat="1" applyFont="1" applyBorder="1" applyAlignment="1">
      <alignment horizontal="justify" vertical="center"/>
    </xf>
    <xf numFmtId="0" fontId="58" fillId="0" borderId="17" xfId="0" applyFont="1" applyBorder="1" applyAlignment="1">
      <alignment horizontal="justify" vertical="center"/>
    </xf>
    <xf numFmtId="1" fontId="58" fillId="0" borderId="17" xfId="0" applyNumberFormat="1" applyFont="1" applyBorder="1" applyAlignment="1">
      <alignment horizontal="justify" vertical="center"/>
    </xf>
    <xf numFmtId="43" fontId="58" fillId="0" borderId="17" xfId="0" applyNumberFormat="1" applyFont="1" applyBorder="1" applyAlignment="1">
      <alignment horizontal="justify" vertical="center"/>
    </xf>
    <xf numFmtId="0" fontId="58" fillId="0" borderId="36" xfId="7" quotePrefix="1" applyFont="1" applyBorder="1" applyAlignment="1">
      <alignment horizontal="justify" vertical="center"/>
    </xf>
    <xf numFmtId="0" fontId="58" fillId="0" borderId="44" xfId="7" applyFont="1" applyBorder="1" applyAlignment="1">
      <alignment horizontal="justify" vertical="center"/>
    </xf>
    <xf numFmtId="4" fontId="58" fillId="0" borderId="24" xfId="1" applyNumberFormat="1" applyFont="1" applyFill="1" applyBorder="1" applyAlignment="1">
      <alignment horizontal="center" vertical="center"/>
    </xf>
    <xf numFmtId="3" fontId="58" fillId="0" borderId="24" xfId="1" applyNumberFormat="1" applyFont="1" applyBorder="1" applyAlignment="1">
      <alignment horizontal="center" vertical="center"/>
    </xf>
    <xf numFmtId="0" fontId="58" fillId="0" borderId="36" xfId="7" applyFont="1" applyBorder="1" applyAlignment="1">
      <alignment horizontal="justify" vertical="center"/>
    </xf>
    <xf numFmtId="4" fontId="58" fillId="0" borderId="27" xfId="1" applyNumberFormat="1" applyFont="1" applyFill="1" applyBorder="1" applyAlignment="1">
      <alignment horizontal="center" vertical="center"/>
    </xf>
    <xf numFmtId="3" fontId="58" fillId="0" borderId="27" xfId="1" applyNumberFormat="1" applyFont="1" applyBorder="1" applyAlignment="1">
      <alignment horizontal="center" vertical="center"/>
    </xf>
    <xf numFmtId="4" fontId="58" fillId="0" borderId="27" xfId="1" applyNumberFormat="1" applyFont="1" applyBorder="1" applyAlignment="1">
      <alignment horizontal="center" vertical="center"/>
    </xf>
    <xf numFmtId="164" fontId="58" fillId="0" borderId="27" xfId="7" quotePrefix="1" applyNumberFormat="1" applyFont="1" applyBorder="1" applyAlignment="1">
      <alignment horizontal="center" vertical="center"/>
    </xf>
    <xf numFmtId="164" fontId="58" fillId="0" borderId="36" xfId="7" quotePrefix="1" applyNumberFormat="1" applyFont="1" applyBorder="1" applyAlignment="1">
      <alignment horizontal="center" vertical="center"/>
    </xf>
    <xf numFmtId="43" fontId="58" fillId="0" borderId="36" xfId="7" quotePrefix="1" applyNumberFormat="1" applyFont="1" applyBorder="1" applyAlignment="1">
      <alignment horizontal="center" vertical="center"/>
    </xf>
    <xf numFmtId="43" fontId="58" fillId="0" borderId="0" xfId="7" quotePrefix="1" applyNumberFormat="1" applyFont="1" applyAlignment="1">
      <alignment horizontal="center" vertical="center"/>
    </xf>
    <xf numFmtId="43" fontId="58" fillId="0" borderId="27" xfId="7" quotePrefix="1" applyNumberFormat="1" applyFont="1" applyBorder="1" applyAlignment="1">
      <alignment horizontal="center" vertical="center"/>
    </xf>
    <xf numFmtId="164" fontId="58" fillId="0" borderId="36" xfId="1" applyNumberFormat="1" applyFont="1" applyBorder="1" applyAlignment="1">
      <alignment horizontal="center" vertical="center"/>
    </xf>
    <xf numFmtId="0" fontId="58" fillId="0" borderId="27" xfId="7" applyFont="1" applyBorder="1" applyAlignment="1">
      <alignment vertical="center"/>
    </xf>
    <xf numFmtId="164" fontId="58" fillId="0" borderId="27" xfId="1" applyNumberFormat="1" applyFont="1" applyBorder="1" applyAlignment="1">
      <alignment horizontal="center" vertical="center"/>
    </xf>
    <xf numFmtId="43" fontId="58" fillId="0" borderId="36" xfId="1" applyFont="1" applyBorder="1" applyAlignment="1">
      <alignment vertical="center"/>
    </xf>
    <xf numFmtId="43" fontId="58" fillId="0" borderId="36" xfId="1" applyFont="1" applyFill="1" applyBorder="1" applyAlignment="1">
      <alignment vertical="center"/>
    </xf>
    <xf numFmtId="43" fontId="58" fillId="0" borderId="0" xfId="1" applyFont="1" applyBorder="1" applyAlignment="1">
      <alignment vertical="center"/>
    </xf>
    <xf numFmtId="43" fontId="58" fillId="0" borderId="27" xfId="1" applyFont="1" applyBorder="1" applyAlignment="1">
      <alignment vertical="center"/>
    </xf>
    <xf numFmtId="164" fontId="58" fillId="0" borderId="27" xfId="1" applyNumberFormat="1" applyFont="1" applyBorder="1" applyAlignment="1">
      <alignment vertical="center"/>
    </xf>
    <xf numFmtId="164" fontId="58" fillId="0" borderId="36" xfId="1" applyNumberFormat="1" applyFont="1" applyBorder="1" applyAlignment="1">
      <alignment vertical="center"/>
    </xf>
    <xf numFmtId="0" fontId="57" fillId="0" borderId="36" xfId="7" applyFont="1" applyBorder="1" applyAlignment="1">
      <alignment horizontal="center" vertical="center"/>
    </xf>
    <xf numFmtId="165" fontId="57" fillId="0" borderId="27" xfId="1" applyNumberFormat="1" applyFont="1" applyBorder="1" applyAlignment="1">
      <alignment vertical="center"/>
    </xf>
    <xf numFmtId="165" fontId="57" fillId="0" borderId="36" xfId="1" applyNumberFormat="1" applyFont="1" applyBorder="1" applyAlignment="1">
      <alignment vertical="center"/>
    </xf>
    <xf numFmtId="0" fontId="58" fillId="0" borderId="27" xfId="0" applyFont="1" applyBorder="1" applyAlignment="1">
      <alignment horizontal="center" vertical="center"/>
    </xf>
    <xf numFmtId="0" fontId="58" fillId="0" borderId="36" xfId="0" applyFont="1" applyBorder="1" applyAlignment="1">
      <alignment horizontal="left" vertical="center" wrapText="1"/>
    </xf>
    <xf numFmtId="0" fontId="58" fillId="0" borderId="36" xfId="0" applyFont="1" applyBorder="1" applyAlignment="1">
      <alignment horizontal="left" vertical="center"/>
    </xf>
    <xf numFmtId="0" fontId="58" fillId="0" borderId="36" xfId="0" applyFont="1" applyBorder="1" applyAlignment="1">
      <alignment horizontal="justify" vertical="center"/>
    </xf>
    <xf numFmtId="9" fontId="58" fillId="0" borderId="36" xfId="123" applyFont="1" applyBorder="1" applyAlignment="1">
      <alignment horizontal="center" vertical="center"/>
    </xf>
    <xf numFmtId="0" fontId="58" fillId="0" borderId="36" xfId="0" applyNumberFormat="1" applyFont="1" applyBorder="1" applyAlignment="1">
      <alignment horizontal="center" vertical="center"/>
    </xf>
    <xf numFmtId="4" fontId="58" fillId="0" borderId="36" xfId="115" applyNumberFormat="1" applyFont="1" applyBorder="1" applyAlignment="1">
      <alignment vertical="center"/>
    </xf>
    <xf numFmtId="4" fontId="58" fillId="0" borderId="36" xfId="0" applyNumberFormat="1" applyFont="1" applyBorder="1" applyAlignment="1">
      <alignment vertical="center"/>
    </xf>
    <xf numFmtId="0" fontId="58" fillId="0" borderId="27" xfId="0" applyFont="1" applyFill="1" applyBorder="1" applyAlignment="1">
      <alignment horizontal="center" vertical="center"/>
    </xf>
    <xf numFmtId="0" fontId="58" fillId="0" borderId="36" xfId="0" applyFont="1" applyFill="1" applyBorder="1" applyAlignment="1">
      <alignment horizontal="left" vertical="center" wrapText="1"/>
    </xf>
    <xf numFmtId="0" fontId="104" fillId="0" borderId="17" xfId="0" applyFont="1" applyBorder="1" applyAlignment="1">
      <alignment horizontal="center"/>
    </xf>
    <xf numFmtId="0" fontId="104" fillId="0" borderId="17" xfId="0" applyFont="1" applyBorder="1" applyAlignment="1">
      <alignment horizontal="center" wrapText="1"/>
    </xf>
    <xf numFmtId="4" fontId="104" fillId="0" borderId="17" xfId="0" applyNumberFormat="1" applyFont="1" applyBorder="1" applyAlignment="1">
      <alignment horizontal="right"/>
    </xf>
    <xf numFmtId="4" fontId="104" fillId="0" borderId="17" xfId="0" applyNumberFormat="1" applyFont="1" applyBorder="1" applyAlignment="1">
      <alignment horizontal="center"/>
    </xf>
    <xf numFmtId="49" fontId="58" fillId="0" borderId="17" xfId="0" quotePrefix="1" applyNumberFormat="1" applyFont="1" applyBorder="1" applyAlignment="1" applyProtection="1">
      <alignment horizontal="center" vertical="center" wrapText="1"/>
      <protection locked="0"/>
    </xf>
    <xf numFmtId="49" fontId="58" fillId="0" borderId="17" xfId="0" quotePrefix="1" applyNumberFormat="1" applyFont="1" applyBorder="1" applyAlignment="1" applyProtection="1">
      <alignment vertical="top" wrapText="1"/>
      <protection locked="0"/>
    </xf>
    <xf numFmtId="49" fontId="58" fillId="0" borderId="17" xfId="115" quotePrefix="1" applyNumberFormat="1" applyFont="1" applyBorder="1" applyAlignment="1" applyProtection="1">
      <alignment vertical="center" wrapText="1"/>
      <protection locked="0"/>
    </xf>
    <xf numFmtId="49" fontId="58" fillId="0" borderId="17" xfId="0" quotePrefix="1" applyNumberFormat="1" applyFont="1" applyBorder="1" applyAlignment="1" applyProtection="1">
      <alignment vertical="center" wrapText="1"/>
      <protection locked="0"/>
    </xf>
    <xf numFmtId="49" fontId="58" fillId="0" borderId="16" xfId="0" quotePrefix="1" applyNumberFormat="1" applyFont="1" applyBorder="1" applyAlignment="1" applyProtection="1">
      <alignment horizontal="center" vertical="center" wrapText="1"/>
      <protection locked="0"/>
    </xf>
    <xf numFmtId="49" fontId="58" fillId="0" borderId="16" xfId="0" quotePrefix="1" applyNumberFormat="1" applyFont="1" applyBorder="1" applyAlignment="1" applyProtection="1">
      <alignment vertical="top" wrapText="1"/>
      <protection locked="0"/>
    </xf>
    <xf numFmtId="49" fontId="58" fillId="0" borderId="16" xfId="115" quotePrefix="1" applyNumberFormat="1" applyFont="1" applyBorder="1" applyAlignment="1" applyProtection="1">
      <alignment vertical="center" wrapText="1"/>
      <protection locked="0"/>
    </xf>
    <xf numFmtId="49" fontId="58" fillId="0" borderId="16" xfId="0" quotePrefix="1" applyNumberFormat="1" applyFont="1" applyBorder="1" applyAlignment="1" applyProtection="1">
      <alignment vertical="center" wrapText="1"/>
      <protection locked="0"/>
    </xf>
    <xf numFmtId="0" fontId="58" fillId="0" borderId="24" xfId="7" applyFont="1" applyBorder="1" applyAlignment="1">
      <alignment horizontal="center" vertical="center"/>
    </xf>
    <xf numFmtId="0" fontId="58" fillId="0" borderId="44" xfId="7" applyFont="1" applyBorder="1" applyAlignment="1">
      <alignment horizontal="center" vertical="center"/>
    </xf>
    <xf numFmtId="0" fontId="58" fillId="0" borderId="27" xfId="7" applyFont="1" applyBorder="1" applyAlignment="1">
      <alignment horizontal="center" vertical="center"/>
    </xf>
    <xf numFmtId="0" fontId="58" fillId="0" borderId="36" xfId="7" applyFont="1" applyBorder="1" applyAlignment="1">
      <alignment horizontal="center" vertical="center"/>
    </xf>
    <xf numFmtId="9" fontId="37" fillId="0" borderId="0" xfId="123" applyFont="1"/>
    <xf numFmtId="9" fontId="75" fillId="0" borderId="0" xfId="123" applyFont="1"/>
    <xf numFmtId="1" fontId="84" fillId="0" borderId="16" xfId="0" applyNumberFormat="1" applyFont="1" applyBorder="1" applyAlignment="1">
      <alignment horizontal="left" vertical="center" wrapText="1"/>
    </xf>
    <xf numFmtId="0" fontId="60" fillId="35" borderId="37" xfId="0" applyFont="1" applyFill="1" applyBorder="1" applyAlignment="1">
      <alignment horizontal="center" vertical="center"/>
    </xf>
    <xf numFmtId="0" fontId="60" fillId="35" borderId="30" xfId="0" applyFont="1" applyFill="1" applyBorder="1" applyAlignment="1">
      <alignment horizontal="center" vertical="center" wrapText="1"/>
    </xf>
    <xf numFmtId="0" fontId="115" fillId="0" borderId="16" xfId="110" applyFont="1" applyBorder="1" applyAlignment="1">
      <alignment horizontal="center" vertical="center" wrapText="1"/>
    </xf>
    <xf numFmtId="0" fontId="58" fillId="0" borderId="24" xfId="0" quotePrefix="1" applyFont="1" applyBorder="1" applyAlignment="1">
      <alignment horizontal="center" vertical="center" wrapText="1"/>
    </xf>
    <xf numFmtId="0" fontId="63" fillId="0" borderId="27" xfId="108" applyFont="1" applyBorder="1"/>
    <xf numFmtId="0" fontId="58" fillId="0" borderId="24" xfId="0" quotePrefix="1" applyFont="1" applyBorder="1" applyAlignment="1">
      <alignment horizontal="center" vertical="center"/>
    </xf>
    <xf numFmtId="169" fontId="58" fillId="0" borderId="27" xfId="0" applyNumberFormat="1" applyFont="1" applyBorder="1" applyAlignment="1">
      <alignment horizontal="center" vertical="center"/>
    </xf>
    <xf numFmtId="0" fontId="58" fillId="34" borderId="27" xfId="0" quotePrefix="1" applyFont="1" applyFill="1" applyBorder="1" applyAlignment="1">
      <alignment horizontal="center" vertical="top" wrapText="1"/>
    </xf>
    <xf numFmtId="3" fontId="58" fillId="0" borderId="27" xfId="0" applyNumberFormat="1" applyFont="1" applyBorder="1" applyAlignment="1">
      <alignment horizontal="center" vertical="center"/>
    </xf>
    <xf numFmtId="0" fontId="58" fillId="0" borderId="27" xfId="0" applyFont="1" applyBorder="1" applyAlignment="1">
      <alignment horizontal="center" vertical="top" wrapText="1"/>
    </xf>
    <xf numFmtId="0" fontId="58" fillId="0" borderId="27" xfId="0" applyFont="1" applyBorder="1" applyAlignment="1">
      <alignment horizontal="center" vertical="center" wrapText="1"/>
    </xf>
    <xf numFmtId="1" fontId="58" fillId="0" borderId="27" xfId="115" applyNumberFormat="1" applyFont="1" applyFill="1" applyBorder="1" applyAlignment="1">
      <alignment horizontal="center" vertical="center"/>
    </xf>
    <xf numFmtId="0" fontId="87" fillId="0" borderId="0" xfId="0" applyFont="1" applyAlignment="1" applyProtection="1">
      <alignment horizontal="center"/>
      <protection locked="0"/>
    </xf>
    <xf numFmtId="4" fontId="84" fillId="0" borderId="16" xfId="119" applyNumberFormat="1" applyFont="1" applyBorder="1" applyAlignment="1">
      <alignment horizontal="center" vertical="center" wrapText="1"/>
    </xf>
    <xf numFmtId="0" fontId="43" fillId="0" borderId="0" xfId="0" applyFont="1" applyAlignment="1">
      <alignment horizontal="center"/>
    </xf>
    <xf numFmtId="0" fontId="75" fillId="0" borderId="0" xfId="0" applyFont="1" applyAlignment="1">
      <alignment horizontal="center"/>
    </xf>
    <xf numFmtId="0" fontId="58" fillId="0" borderId="27" xfId="0" quotePrefix="1" applyFont="1" applyFill="1" applyBorder="1" applyAlignment="1">
      <alignment horizontal="center" vertical="center" wrapText="1"/>
    </xf>
    <xf numFmtId="0" fontId="58" fillId="0" borderId="24" xfId="0" applyFont="1" applyBorder="1" applyAlignment="1">
      <alignment horizontal="left" vertical="center" wrapText="1"/>
    </xf>
    <xf numFmtId="0" fontId="58" fillId="0" borderId="24" xfId="0" applyFont="1" applyBorder="1" applyAlignment="1">
      <alignment horizontal="justify" vertical="center"/>
    </xf>
    <xf numFmtId="43" fontId="58" fillId="34" borderId="24" xfId="0" applyNumberFormat="1" applyFont="1" applyFill="1" applyBorder="1" applyAlignment="1">
      <alignment horizontal="justify" vertical="center"/>
    </xf>
    <xf numFmtId="173" fontId="58" fillId="0" borderId="24" xfId="0" applyNumberFormat="1" applyFont="1" applyBorder="1" applyAlignment="1">
      <alignment horizontal="center" vertical="center"/>
    </xf>
    <xf numFmtId="173" fontId="58" fillId="0" borderId="27" xfId="0" quotePrefix="1" applyNumberFormat="1" applyFont="1" applyBorder="1" applyAlignment="1">
      <alignment horizontal="center" vertical="center"/>
    </xf>
    <xf numFmtId="173" fontId="58" fillId="34" borderId="27" xfId="0" quotePrefix="1" applyNumberFormat="1" applyFont="1" applyFill="1" applyBorder="1" applyAlignment="1">
      <alignment horizontal="center" vertical="center"/>
    </xf>
    <xf numFmtId="0" fontId="58" fillId="0" borderId="17" xfId="0" quotePrefix="1" applyFont="1" applyBorder="1" applyAlignment="1">
      <alignment horizontal="center" vertical="center" wrapText="1"/>
    </xf>
    <xf numFmtId="0" fontId="58" fillId="34" borderId="17" xfId="0" quotePrefix="1" applyFont="1" applyFill="1" applyBorder="1" applyAlignment="1">
      <alignment horizontal="left" vertical="center" wrapText="1"/>
    </xf>
    <xf numFmtId="173" fontId="58" fillId="0" borderId="17" xfId="0" quotePrefix="1" applyNumberFormat="1" applyFont="1" applyBorder="1" applyAlignment="1">
      <alignment horizontal="center" vertical="center"/>
    </xf>
    <xf numFmtId="0" fontId="58" fillId="0" borderId="17" xfId="0" quotePrefix="1" applyFont="1" applyBorder="1" applyAlignment="1">
      <alignment horizontal="center" vertical="center"/>
    </xf>
    <xf numFmtId="1" fontId="58" fillId="0" borderId="17" xfId="0" quotePrefix="1" applyNumberFormat="1" applyFont="1" applyBorder="1" applyAlignment="1">
      <alignment horizontal="center" vertical="center"/>
    </xf>
    <xf numFmtId="43" fontId="58" fillId="34" borderId="17" xfId="0" applyNumberFormat="1" applyFont="1" applyFill="1" applyBorder="1" applyAlignment="1">
      <alignment horizontal="center" vertical="center"/>
    </xf>
    <xf numFmtId="0" fontId="58" fillId="34" borderId="17" xfId="0" applyFont="1" applyFill="1" applyBorder="1" applyAlignment="1">
      <alignment horizontal="left" vertical="center" wrapText="1"/>
    </xf>
    <xf numFmtId="0" fontId="58" fillId="0" borderId="17" xfId="0" applyFont="1" applyBorder="1" applyAlignment="1">
      <alignment horizontal="center" vertical="center" wrapText="1"/>
    </xf>
    <xf numFmtId="43" fontId="58" fillId="34" borderId="17" xfId="0" applyNumberFormat="1" applyFont="1" applyFill="1" applyBorder="1" applyAlignment="1">
      <alignment horizontal="justify" vertical="center"/>
    </xf>
    <xf numFmtId="0" fontId="58" fillId="0" borderId="17" xfId="0" quotePrefix="1" applyFont="1" applyBorder="1" applyAlignment="1">
      <alignment horizontal="left" vertical="center" wrapText="1"/>
    </xf>
    <xf numFmtId="0" fontId="58" fillId="34" borderId="17" xfId="0" quotePrefix="1" applyFont="1" applyFill="1" applyBorder="1" applyAlignment="1">
      <alignment horizontal="center" vertical="center" wrapText="1"/>
    </xf>
    <xf numFmtId="0" fontId="58" fillId="0" borderId="17" xfId="0" applyFont="1" applyBorder="1" applyAlignment="1">
      <alignment horizontal="left" vertical="center" wrapText="1"/>
    </xf>
    <xf numFmtId="0" fontId="58" fillId="34" borderId="17" xfId="0" quotePrefix="1" applyFont="1" applyFill="1" applyBorder="1" applyAlignment="1">
      <alignment horizontal="center" vertical="top" wrapText="1"/>
    </xf>
    <xf numFmtId="0" fontId="58" fillId="0" borderId="17" xfId="0" quotePrefix="1" applyFont="1" applyBorder="1" applyAlignment="1">
      <alignment horizontal="center" vertical="top" wrapText="1"/>
    </xf>
    <xf numFmtId="3" fontId="58" fillId="0" borderId="17" xfId="0" quotePrefix="1" applyNumberFormat="1" applyFont="1" applyBorder="1" applyAlignment="1">
      <alignment horizontal="center" vertical="center"/>
    </xf>
    <xf numFmtId="0" fontId="58" fillId="0" borderId="17" xfId="0" applyFont="1" applyBorder="1" applyAlignment="1">
      <alignment horizontal="center" vertical="center"/>
    </xf>
    <xf numFmtId="0" fontId="58" fillId="0" borderId="17" xfId="0" applyFont="1" applyBorder="1" applyAlignment="1">
      <alignment horizontal="left" vertical="center"/>
    </xf>
    <xf numFmtId="9" fontId="58" fillId="0" borderId="17" xfId="123" applyFont="1" applyBorder="1" applyAlignment="1">
      <alignment horizontal="center" vertical="center"/>
    </xf>
    <xf numFmtId="0" fontId="58" fillId="0" borderId="17" xfId="0" applyNumberFormat="1" applyFont="1" applyBorder="1" applyAlignment="1">
      <alignment horizontal="center" vertical="center"/>
    </xf>
    <xf numFmtId="4" fontId="58" fillId="0" borderId="17" xfId="115" applyNumberFormat="1" applyFont="1" applyBorder="1" applyAlignment="1">
      <alignment vertical="center"/>
    </xf>
    <xf numFmtId="4" fontId="58" fillId="0" borderId="17" xfId="0" applyNumberFormat="1" applyFont="1" applyBorder="1" applyAlignment="1">
      <alignment vertical="center"/>
    </xf>
    <xf numFmtId="0" fontId="77" fillId="0" borderId="0" xfId="0" applyFont="1" applyAlignment="1" applyProtection="1">
      <alignment horizontal="center" vertical="center"/>
      <protection locked="0"/>
    </xf>
    <xf numFmtId="0" fontId="74" fillId="0" borderId="0" xfId="0" applyFont="1" applyAlignment="1">
      <alignment horizontal="center" vertical="center" wrapText="1"/>
    </xf>
    <xf numFmtId="0" fontId="74" fillId="0" borderId="0" xfId="0" applyFont="1" applyAlignment="1">
      <alignment horizontal="center"/>
    </xf>
    <xf numFmtId="0" fontId="74" fillId="0" borderId="0" xfId="0" applyFont="1" applyAlignment="1" applyProtection="1">
      <alignment horizontal="center" vertical="center" wrapText="1"/>
      <protection locked="0"/>
    </xf>
    <xf numFmtId="0" fontId="77" fillId="0" borderId="0" xfId="0" applyFont="1" applyAlignment="1" applyProtection="1">
      <alignment horizontal="right" vertical="center"/>
      <protection locked="0"/>
    </xf>
    <xf numFmtId="0" fontId="74" fillId="0" borderId="0" xfId="0" applyFont="1" applyAlignment="1">
      <alignment horizontal="right"/>
    </xf>
    <xf numFmtId="0" fontId="62" fillId="0" borderId="0" xfId="0" applyFont="1" applyAlignment="1" applyProtection="1">
      <alignment horizontal="center"/>
      <protection locked="0"/>
    </xf>
    <xf numFmtId="0" fontId="77" fillId="0" borderId="47" xfId="0" applyFont="1" applyBorder="1" applyAlignment="1" applyProtection="1">
      <alignment horizontal="center" vertical="center"/>
      <protection locked="0"/>
    </xf>
    <xf numFmtId="0" fontId="86" fillId="0" borderId="0" xfId="108" applyFont="1" applyAlignment="1">
      <alignment horizontal="center" vertical="center" wrapText="1"/>
    </xf>
    <xf numFmtId="0" fontId="69" fillId="35" borderId="19" xfId="108" applyFont="1" applyFill="1" applyBorder="1" applyAlignment="1">
      <alignment horizontal="center" vertical="center" wrapText="1"/>
    </xf>
    <xf numFmtId="0" fontId="69" fillId="35" borderId="63" xfId="108" applyFont="1" applyFill="1" applyBorder="1" applyAlignment="1">
      <alignment horizontal="center" vertical="center" wrapText="1"/>
    </xf>
    <xf numFmtId="0" fontId="69" fillId="35" borderId="20" xfId="108" applyFont="1" applyFill="1" applyBorder="1" applyAlignment="1">
      <alignment horizontal="center" vertical="center" wrapText="1"/>
    </xf>
    <xf numFmtId="0" fontId="72" fillId="35" borderId="47" xfId="108" applyFont="1" applyFill="1" applyBorder="1" applyAlignment="1">
      <alignment horizontal="center" vertical="center" wrapText="1"/>
    </xf>
    <xf numFmtId="0" fontId="72" fillId="35" borderId="0" xfId="108" applyFont="1" applyFill="1" applyAlignment="1">
      <alignment horizontal="center" vertical="center" wrapText="1"/>
    </xf>
    <xf numFmtId="0" fontId="72" fillId="35" borderId="22" xfId="108" applyFont="1" applyFill="1" applyBorder="1" applyAlignment="1">
      <alignment horizontal="center" vertical="center" wrapText="1"/>
    </xf>
    <xf numFmtId="0" fontId="81" fillId="0" borderId="50" xfId="108" applyFont="1" applyBorder="1" applyAlignment="1">
      <alignment horizontal="center" vertical="center"/>
    </xf>
    <xf numFmtId="0" fontId="81" fillId="0" borderId="51" xfId="108" applyFont="1" applyBorder="1" applyAlignment="1">
      <alignment horizontal="center" vertical="center"/>
    </xf>
    <xf numFmtId="0" fontId="81" fillId="0" borderId="18" xfId="108" applyFont="1" applyBorder="1" applyAlignment="1">
      <alignment horizontal="center" vertical="center"/>
    </xf>
    <xf numFmtId="14" fontId="82" fillId="0" borderId="50" xfId="108" applyNumberFormat="1" applyFont="1" applyBorder="1" applyAlignment="1">
      <alignment horizontal="center" vertical="center"/>
    </xf>
    <xf numFmtId="0" fontId="82" fillId="0" borderId="51" xfId="108" applyFont="1" applyBorder="1" applyAlignment="1">
      <alignment horizontal="center" vertical="center"/>
    </xf>
    <xf numFmtId="0" fontId="82" fillId="0" borderId="18" xfId="108" applyFont="1" applyBorder="1" applyAlignment="1">
      <alignment horizontal="center" vertical="center"/>
    </xf>
    <xf numFmtId="0" fontId="72" fillId="35" borderId="23" xfId="108" applyFont="1" applyFill="1" applyBorder="1" applyAlignment="1">
      <alignment horizontal="center" vertical="center" wrapText="1"/>
    </xf>
    <xf numFmtId="0" fontId="72" fillId="35" borderId="64" xfId="108" applyFont="1" applyFill="1" applyBorder="1" applyAlignment="1">
      <alignment horizontal="center" vertical="center" wrapText="1"/>
    </xf>
    <xf numFmtId="0" fontId="72" fillId="35" borderId="56" xfId="108" applyFont="1" applyFill="1" applyBorder="1" applyAlignment="1">
      <alignment horizontal="center" vertical="center" wrapText="1"/>
    </xf>
    <xf numFmtId="0" fontId="72" fillId="35" borderId="61" xfId="108" applyFont="1" applyFill="1" applyBorder="1" applyAlignment="1">
      <alignment horizontal="center" vertical="center" wrapText="1"/>
    </xf>
    <xf numFmtId="0" fontId="72" fillId="35" borderId="53" xfId="108" applyFont="1" applyFill="1" applyBorder="1" applyAlignment="1">
      <alignment horizontal="center" vertical="center" wrapText="1"/>
    </xf>
    <xf numFmtId="0" fontId="72" fillId="35" borderId="54" xfId="108" applyFont="1" applyFill="1" applyBorder="1" applyAlignment="1">
      <alignment horizontal="center" vertical="center" wrapText="1"/>
    </xf>
    <xf numFmtId="0" fontId="77" fillId="0" borderId="0" xfId="108" applyFont="1" applyAlignment="1">
      <alignment horizontal="center" vertical="center"/>
    </xf>
    <xf numFmtId="0" fontId="77" fillId="0" borderId="0" xfId="0" applyFont="1" applyBorder="1" applyAlignment="1" applyProtection="1">
      <alignment horizontal="center" vertical="center"/>
      <protection locked="0"/>
    </xf>
    <xf numFmtId="0" fontId="79" fillId="0" borderId="16" xfId="0" applyFont="1" applyBorder="1" applyAlignment="1" applyProtection="1">
      <alignment horizontal="left" vertical="top" wrapText="1"/>
      <protection locked="0"/>
    </xf>
    <xf numFmtId="0" fontId="88" fillId="0" borderId="16" xfId="0" applyFont="1" applyBorder="1" applyAlignment="1">
      <alignment horizontal="center" vertical="center"/>
    </xf>
    <xf numFmtId="0" fontId="79" fillId="0" borderId="50" xfId="0" applyFont="1" applyBorder="1" applyAlignment="1" applyProtection="1">
      <alignment horizontal="left" vertical="top" wrapText="1"/>
      <protection locked="0"/>
    </xf>
    <xf numFmtId="0" fontId="79" fillId="0" borderId="18" xfId="0" applyFont="1" applyBorder="1" applyAlignment="1" applyProtection="1">
      <alignment horizontal="left" vertical="top" wrapText="1"/>
      <protection locked="0"/>
    </xf>
    <xf numFmtId="0" fontId="56" fillId="0" borderId="0" xfId="0" applyFont="1" applyAlignment="1">
      <alignment horizontal="center"/>
    </xf>
    <xf numFmtId="14" fontId="99" fillId="0" borderId="50" xfId="0" applyNumberFormat="1" applyFont="1" applyBorder="1" applyAlignment="1">
      <alignment horizontal="center" vertical="center"/>
    </xf>
    <xf numFmtId="0" fontId="99" fillId="0" borderId="18" xfId="0" applyFont="1" applyBorder="1" applyAlignment="1">
      <alignment horizontal="center" vertical="center"/>
    </xf>
    <xf numFmtId="0" fontId="70" fillId="35" borderId="25" xfId="0" applyFont="1" applyFill="1" applyBorder="1" applyAlignment="1">
      <alignment horizontal="left" vertical="center"/>
    </xf>
    <xf numFmtId="0" fontId="70" fillId="35" borderId="26" xfId="0" applyFont="1" applyFill="1" applyBorder="1" applyAlignment="1">
      <alignment horizontal="left" vertical="center"/>
    </xf>
    <xf numFmtId="0" fontId="70" fillId="35" borderId="31" xfId="0" applyFont="1" applyFill="1" applyBorder="1" applyAlignment="1">
      <alignment horizontal="left" vertical="center"/>
    </xf>
    <xf numFmtId="0" fontId="70" fillId="35" borderId="32" xfId="0" applyFont="1" applyFill="1" applyBorder="1" applyAlignment="1">
      <alignment horizontal="left" vertical="center"/>
    </xf>
    <xf numFmtId="0" fontId="108" fillId="0" borderId="50" xfId="0" applyFont="1" applyBorder="1" applyAlignment="1">
      <alignment horizontal="center" vertical="center"/>
    </xf>
    <xf numFmtId="0" fontId="108" fillId="0" borderId="18" xfId="0" applyFont="1" applyBorder="1" applyAlignment="1">
      <alignment horizontal="center" vertical="center"/>
    </xf>
    <xf numFmtId="0" fontId="89" fillId="0" borderId="16" xfId="0" applyFont="1" applyBorder="1" applyAlignment="1">
      <alignment horizontal="center" vertical="center"/>
    </xf>
    <xf numFmtId="0" fontId="71" fillId="35" borderId="34" xfId="0" applyFont="1" applyFill="1" applyBorder="1" applyAlignment="1">
      <alignment horizontal="center" vertical="center" wrapText="1"/>
    </xf>
    <xf numFmtId="0" fontId="71" fillId="35" borderId="35" xfId="0" applyFont="1" applyFill="1" applyBorder="1" applyAlignment="1">
      <alignment horizontal="center" vertical="center" wrapText="1"/>
    </xf>
    <xf numFmtId="4" fontId="84" fillId="0" borderId="16" xfId="0" applyNumberFormat="1" applyFont="1" applyBorder="1" applyAlignment="1">
      <alignment horizontal="center" vertical="center"/>
    </xf>
    <xf numFmtId="0" fontId="60" fillId="35" borderId="31" xfId="0" applyFont="1" applyFill="1" applyBorder="1" applyAlignment="1">
      <alignment horizontal="center" vertical="center" wrapText="1"/>
    </xf>
    <xf numFmtId="0" fontId="60" fillId="35" borderId="25" xfId="0" applyFont="1" applyFill="1" applyBorder="1" applyAlignment="1">
      <alignment horizontal="center" vertical="center" wrapText="1"/>
    </xf>
    <xf numFmtId="0" fontId="83" fillId="0" borderId="16" xfId="0" applyFont="1" applyBorder="1" applyAlignment="1">
      <alignment horizontal="center" vertical="center"/>
    </xf>
    <xf numFmtId="3" fontId="84" fillId="0" borderId="16" xfId="0" applyNumberFormat="1" applyFont="1" applyBorder="1" applyAlignment="1">
      <alignment horizontal="center" vertical="center"/>
    </xf>
    <xf numFmtId="0" fontId="83" fillId="0" borderId="16" xfId="0" applyFont="1" applyBorder="1" applyAlignment="1">
      <alignment horizontal="center" vertical="center" wrapText="1"/>
    </xf>
    <xf numFmtId="4" fontId="84" fillId="0" borderId="16" xfId="0" applyNumberFormat="1" applyFont="1" applyBorder="1" applyAlignment="1" applyProtection="1">
      <alignment horizontal="center" vertical="center"/>
      <protection locked="0"/>
    </xf>
    <xf numFmtId="0" fontId="83" fillId="0" borderId="17" xfId="0" applyFont="1" applyBorder="1" applyAlignment="1">
      <alignment horizontal="center" vertical="center" wrapText="1"/>
    </xf>
    <xf numFmtId="0" fontId="72" fillId="35" borderId="15" xfId="0" applyFont="1" applyFill="1" applyBorder="1" applyAlignment="1">
      <alignment horizontal="center" vertical="center" wrapText="1"/>
    </xf>
    <xf numFmtId="0" fontId="60" fillId="35" borderId="37" xfId="0" applyFont="1" applyFill="1" applyBorder="1" applyAlignment="1">
      <alignment horizontal="center" vertical="center" wrapText="1"/>
    </xf>
    <xf numFmtId="0" fontId="60" fillId="35" borderId="37" xfId="0" applyFont="1" applyFill="1" applyBorder="1" applyAlignment="1">
      <alignment horizontal="center" vertical="center"/>
    </xf>
    <xf numFmtId="0" fontId="60" fillId="35" borderId="19" xfId="0" applyFont="1" applyFill="1" applyBorder="1" applyAlignment="1">
      <alignment horizontal="left" vertical="center"/>
    </xf>
    <xf numFmtId="0" fontId="60" fillId="35" borderId="20" xfId="0" applyFont="1" applyFill="1" applyBorder="1" applyAlignment="1">
      <alignment horizontal="left" vertical="center"/>
    </xf>
    <xf numFmtId="0" fontId="60" fillId="35" borderId="60" xfId="0" applyFont="1" applyFill="1" applyBorder="1" applyAlignment="1">
      <alignment horizontal="left" vertical="center"/>
    </xf>
    <xf numFmtId="2" fontId="60" fillId="35" borderId="62" xfId="119" applyNumberFormat="1" applyFont="1" applyFill="1" applyBorder="1" applyAlignment="1">
      <alignment horizontal="center" vertical="center" wrapText="1"/>
    </xf>
    <xf numFmtId="2" fontId="60" fillId="35" borderId="64" xfId="119" applyNumberFormat="1" applyFont="1" applyFill="1" applyBorder="1" applyAlignment="1">
      <alignment horizontal="center" vertical="center" wrapText="1"/>
    </xf>
    <xf numFmtId="2" fontId="60" fillId="35" borderId="56" xfId="119" applyNumberFormat="1" applyFont="1" applyFill="1" applyBorder="1" applyAlignment="1">
      <alignment horizontal="center" vertical="center" wrapText="1"/>
    </xf>
    <xf numFmtId="165" fontId="60" fillId="35" borderId="62" xfId="119" applyNumberFormat="1" applyFont="1" applyFill="1" applyBorder="1" applyAlignment="1">
      <alignment horizontal="center" vertical="center" wrapText="1"/>
    </xf>
    <xf numFmtId="165" fontId="60" fillId="35" borderId="64" xfId="119" applyNumberFormat="1" applyFont="1" applyFill="1" applyBorder="1" applyAlignment="1">
      <alignment horizontal="center" vertical="center" wrapText="1"/>
    </xf>
    <xf numFmtId="165" fontId="60" fillId="35" borderId="56" xfId="119" applyNumberFormat="1" applyFont="1" applyFill="1" applyBorder="1" applyAlignment="1">
      <alignment horizontal="center" vertical="center" wrapText="1"/>
    </xf>
    <xf numFmtId="4" fontId="84" fillId="0" borderId="24" xfId="0" applyNumberFormat="1" applyFont="1" applyBorder="1" applyAlignment="1" applyProtection="1">
      <alignment horizontal="center" vertical="center"/>
      <protection locked="0"/>
    </xf>
    <xf numFmtId="4" fontId="84" fillId="0" borderId="27" xfId="0" applyNumberFormat="1" applyFont="1" applyBorder="1" applyAlignment="1" applyProtection="1">
      <alignment horizontal="center" vertical="center"/>
      <protection locked="0"/>
    </xf>
    <xf numFmtId="4" fontId="84" fillId="0" borderId="17" xfId="0" applyNumberFormat="1" applyFont="1" applyBorder="1" applyAlignment="1" applyProtection="1">
      <alignment horizontal="center" vertical="center"/>
      <protection locked="0"/>
    </xf>
    <xf numFmtId="4" fontId="84" fillId="0" borderId="24" xfId="0" applyNumberFormat="1" applyFont="1" applyBorder="1" applyAlignment="1">
      <alignment horizontal="center" vertical="center"/>
    </xf>
    <xf numFmtId="4" fontId="84" fillId="0" borderId="27" xfId="0" applyNumberFormat="1" applyFont="1" applyBorder="1" applyAlignment="1">
      <alignment horizontal="center" vertical="center"/>
    </xf>
    <xf numFmtId="4" fontId="84" fillId="0" borderId="17" xfId="0" applyNumberFormat="1" applyFont="1" applyBorder="1" applyAlignment="1">
      <alignment horizontal="center" vertical="center"/>
    </xf>
    <xf numFmtId="0" fontId="83" fillId="0" borderId="24" xfId="0" applyFont="1" applyBorder="1" applyAlignment="1">
      <alignment horizontal="center" vertical="center"/>
    </xf>
    <xf numFmtId="4" fontId="84" fillId="0" borderId="79" xfId="0" applyNumberFormat="1" applyFont="1" applyBorder="1" applyAlignment="1">
      <alignment horizontal="center" vertical="center"/>
    </xf>
    <xf numFmtId="0" fontId="107" fillId="38" borderId="50" xfId="0" applyFont="1" applyFill="1" applyBorder="1" applyAlignment="1">
      <alignment horizontal="center" vertical="center"/>
    </xf>
    <xf numFmtId="0" fontId="107" fillId="38" borderId="51" xfId="0" applyFont="1" applyFill="1" applyBorder="1" applyAlignment="1">
      <alignment horizontal="center" vertical="center"/>
    </xf>
    <xf numFmtId="0" fontId="107" fillId="38" borderId="18" xfId="0" applyFont="1" applyFill="1" applyBorder="1" applyAlignment="1">
      <alignment horizontal="center" vertical="center"/>
    </xf>
    <xf numFmtId="0" fontId="107" fillId="38" borderId="49" xfId="0" applyFont="1" applyFill="1" applyBorder="1" applyAlignment="1">
      <alignment horizontal="center" vertical="center"/>
    </xf>
    <xf numFmtId="0" fontId="107" fillId="38" borderId="22" xfId="0" applyFont="1" applyFill="1" applyBorder="1" applyAlignment="1">
      <alignment horizontal="center" vertical="center"/>
    </xf>
    <xf numFmtId="0" fontId="107" fillId="38" borderId="45" xfId="0" applyFont="1" applyFill="1" applyBorder="1" applyAlignment="1">
      <alignment horizontal="center" vertical="center"/>
    </xf>
    <xf numFmtId="0" fontId="60" fillId="35" borderId="28" xfId="0" applyFont="1" applyFill="1" applyBorder="1" applyAlignment="1">
      <alignment horizontal="center" vertical="center" wrapText="1"/>
    </xf>
    <xf numFmtId="9" fontId="60" fillId="35" borderId="37" xfId="123" applyFont="1" applyFill="1" applyBorder="1" applyAlignment="1">
      <alignment horizontal="center" vertical="center" wrapText="1"/>
    </xf>
    <xf numFmtId="9" fontId="60" fillId="35" borderId="30" xfId="123" applyFont="1" applyFill="1" applyBorder="1" applyAlignment="1">
      <alignment horizontal="center" vertical="center"/>
    </xf>
    <xf numFmtId="0" fontId="60" fillId="35" borderId="62" xfId="0" applyFont="1" applyFill="1" applyBorder="1" applyAlignment="1">
      <alignment horizontal="left" vertical="center" wrapText="1"/>
    </xf>
    <xf numFmtId="0" fontId="60" fillId="35" borderId="56" xfId="0" applyFont="1" applyFill="1" applyBorder="1" applyAlignment="1">
      <alignment horizontal="left" vertical="center" wrapText="1"/>
    </xf>
    <xf numFmtId="0" fontId="60" fillId="35" borderId="38" xfId="0" applyFont="1" applyFill="1" applyBorder="1" applyAlignment="1">
      <alignment horizontal="left" vertical="center"/>
    </xf>
    <xf numFmtId="0" fontId="60" fillId="35" borderId="39" xfId="0" applyFont="1" applyFill="1" applyBorder="1" applyAlignment="1">
      <alignment horizontal="left" vertical="center"/>
    </xf>
    <xf numFmtId="0" fontId="60" fillId="35" borderId="68" xfId="0" applyFont="1" applyFill="1" applyBorder="1" applyAlignment="1">
      <alignment horizontal="left" vertical="center"/>
    </xf>
    <xf numFmtId="0" fontId="60" fillId="35" borderId="69" xfId="0" applyFont="1" applyFill="1" applyBorder="1" applyAlignment="1">
      <alignment vertical="center"/>
    </xf>
    <xf numFmtId="0" fontId="60" fillId="35" borderId="70" xfId="0" applyFont="1" applyFill="1" applyBorder="1" applyAlignment="1">
      <alignment vertical="center"/>
    </xf>
    <xf numFmtId="0" fontId="60" fillId="35" borderId="71" xfId="0" applyFont="1" applyFill="1" applyBorder="1" applyAlignment="1">
      <alignment vertical="center"/>
    </xf>
    <xf numFmtId="0" fontId="38" fillId="0" borderId="0" xfId="0" applyFont="1" applyAlignment="1">
      <alignment horizontal="center" vertical="center"/>
    </xf>
    <xf numFmtId="0" fontId="58" fillId="0" borderId="72" xfId="112" applyFont="1" applyBorder="1" applyAlignment="1">
      <alignment horizontal="left" vertical="top" wrapText="1"/>
    </xf>
    <xf numFmtId="0" fontId="58" fillId="0" borderId="73" xfId="112" applyFont="1" applyBorder="1" applyAlignment="1">
      <alignment horizontal="left" vertical="top" wrapText="1"/>
    </xf>
    <xf numFmtId="0" fontId="58" fillId="0" borderId="74" xfId="112" applyFont="1" applyBorder="1" applyAlignment="1">
      <alignment horizontal="left" vertical="top" wrapText="1"/>
    </xf>
    <xf numFmtId="0" fontId="58" fillId="0" borderId="48" xfId="112" applyFont="1" applyBorder="1" applyAlignment="1">
      <alignment horizontal="left" vertical="top" wrapText="1"/>
    </xf>
    <xf numFmtId="0" fontId="58" fillId="0" borderId="0" xfId="112" applyFont="1" applyAlignment="1">
      <alignment horizontal="left" vertical="top" wrapText="1"/>
    </xf>
    <xf numFmtId="0" fontId="58" fillId="0" borderId="36" xfId="112" applyFont="1" applyBorder="1" applyAlignment="1">
      <alignment horizontal="left" vertical="top" wrapText="1"/>
    </xf>
    <xf numFmtId="0" fontId="58" fillId="0" borderId="49" xfId="112" applyFont="1" applyBorder="1" applyAlignment="1">
      <alignment horizontal="left" vertical="top" wrapText="1"/>
    </xf>
    <xf numFmtId="0" fontId="58" fillId="0" borderId="22" xfId="112" applyFont="1" applyBorder="1" applyAlignment="1">
      <alignment horizontal="left" vertical="top" wrapText="1"/>
    </xf>
    <xf numFmtId="0" fontId="58" fillId="0" borderId="45" xfId="112" applyFont="1" applyBorder="1" applyAlignment="1">
      <alignment horizontal="left" vertical="top" wrapText="1"/>
    </xf>
    <xf numFmtId="0" fontId="37" fillId="0" borderId="0" xfId="112" applyFont="1"/>
    <xf numFmtId="0" fontId="60" fillId="35" borderId="16" xfId="112" applyFont="1" applyFill="1" applyBorder="1" applyAlignment="1">
      <alignment horizontal="center" vertical="center" wrapText="1"/>
    </xf>
    <xf numFmtId="0" fontId="83" fillId="37" borderId="16" xfId="112" applyFont="1" applyFill="1" applyBorder="1" applyAlignment="1">
      <alignment horizontal="center" vertical="center" wrapText="1"/>
    </xf>
    <xf numFmtId="0" fontId="60" fillId="35" borderId="15" xfId="112" applyFont="1" applyFill="1" applyBorder="1" applyAlignment="1">
      <alignment horizontal="center" vertical="center"/>
    </xf>
    <xf numFmtId="0" fontId="60" fillId="35" borderId="15" xfId="112" applyFont="1" applyFill="1" applyBorder="1" applyAlignment="1">
      <alignment horizontal="center" vertical="center" wrapText="1"/>
    </xf>
    <xf numFmtId="0" fontId="72" fillId="35" borderId="65" xfId="112" applyFont="1" applyFill="1" applyBorder="1" applyAlignment="1">
      <alignment horizontal="center" vertical="center" wrapText="1"/>
    </xf>
    <xf numFmtId="0" fontId="44" fillId="36" borderId="4" xfId="112" applyFont="1" applyFill="1" applyBorder="1" applyAlignment="1">
      <alignment horizontal="center" vertical="center" wrapText="1"/>
    </xf>
    <xf numFmtId="0" fontId="44" fillId="36" borderId="3" xfId="112" applyFont="1" applyFill="1" applyBorder="1" applyAlignment="1">
      <alignment horizontal="center" vertical="center" wrapText="1"/>
    </xf>
    <xf numFmtId="0" fontId="60" fillId="35" borderId="15" xfId="120" applyFont="1" applyFill="1" applyBorder="1" applyAlignment="1">
      <alignment horizontal="left" vertical="center"/>
    </xf>
    <xf numFmtId="0" fontId="83" fillId="0" borderId="18" xfId="120" applyFont="1" applyBorder="1" applyAlignment="1">
      <alignment horizontal="center" vertical="center"/>
    </xf>
    <xf numFmtId="0" fontId="83" fillId="0" borderId="16" xfId="120" applyFont="1" applyBorder="1" applyAlignment="1">
      <alignment horizontal="center" vertical="center"/>
    </xf>
    <xf numFmtId="0" fontId="60" fillId="35" borderId="15" xfId="112" applyFont="1" applyFill="1" applyBorder="1" applyAlignment="1">
      <alignment horizontal="left" vertical="center"/>
    </xf>
    <xf numFmtId="0" fontId="83" fillId="0" borderId="18" xfId="112" applyFont="1" applyBorder="1" applyAlignment="1">
      <alignment horizontal="center" vertical="center"/>
    </xf>
    <xf numFmtId="0" fontId="83" fillId="0" borderId="16" xfId="112" applyFont="1" applyBorder="1" applyAlignment="1">
      <alignment horizontal="center" vertical="center"/>
    </xf>
    <xf numFmtId="0" fontId="60" fillId="35" borderId="23" xfId="120" applyFont="1" applyFill="1" applyBorder="1" applyAlignment="1">
      <alignment horizontal="left" vertical="center" wrapText="1"/>
    </xf>
    <xf numFmtId="0" fontId="57" fillId="0" borderId="46" xfId="112" applyFont="1" applyBorder="1" applyAlignment="1">
      <alignment horizontal="justify" vertical="top" wrapText="1"/>
    </xf>
    <xf numFmtId="0" fontId="58" fillId="0" borderId="47" xfId="112" applyFont="1" applyBorder="1" applyAlignment="1">
      <alignment horizontal="justify" vertical="top" wrapText="1"/>
    </xf>
    <xf numFmtId="0" fontId="58" fillId="0" borderId="44" xfId="112" applyFont="1" applyBorder="1" applyAlignment="1">
      <alignment horizontal="justify" vertical="top" wrapText="1"/>
    </xf>
    <xf numFmtId="0" fontId="58" fillId="0" borderId="48" xfId="112" applyFont="1" applyBorder="1" applyAlignment="1">
      <alignment horizontal="justify" vertical="top" wrapText="1"/>
    </xf>
    <xf numFmtId="0" fontId="58" fillId="0" borderId="0" xfId="112" applyFont="1" applyBorder="1" applyAlignment="1">
      <alignment horizontal="justify" vertical="top" wrapText="1"/>
    </xf>
    <xf numFmtId="0" fontId="58" fillId="0" borderId="36" xfId="112" applyFont="1" applyBorder="1" applyAlignment="1">
      <alignment horizontal="justify" vertical="top" wrapText="1"/>
    </xf>
    <xf numFmtId="0" fontId="58" fillId="0" borderId="49" xfId="112" applyFont="1" applyBorder="1" applyAlignment="1">
      <alignment horizontal="justify" vertical="top" wrapText="1"/>
    </xf>
    <xf numFmtId="0" fontId="58" fillId="0" borderId="22" xfId="112" applyFont="1" applyBorder="1" applyAlignment="1">
      <alignment horizontal="justify" vertical="top" wrapText="1"/>
    </xf>
    <xf numFmtId="0" fontId="58" fillId="0" borderId="45" xfId="112" applyFont="1" applyBorder="1" applyAlignment="1">
      <alignment horizontal="justify" vertical="top" wrapText="1"/>
    </xf>
    <xf numFmtId="0" fontId="60" fillId="35" borderId="15" xfId="108" applyFont="1" applyFill="1" applyBorder="1" applyAlignment="1">
      <alignment horizontal="left" vertical="center"/>
    </xf>
    <xf numFmtId="0" fontId="83" fillId="0" borderId="18" xfId="108" applyFont="1" applyBorder="1" applyAlignment="1">
      <alignment horizontal="center" vertical="center"/>
    </xf>
    <xf numFmtId="0" fontId="83" fillId="0" borderId="16" xfId="108" applyFont="1" applyBorder="1" applyAlignment="1">
      <alignment horizontal="center" vertical="center"/>
    </xf>
    <xf numFmtId="0" fontId="60" fillId="35" borderId="15" xfId="108" applyFont="1" applyFill="1" applyBorder="1" applyAlignment="1">
      <alignment horizontal="left" vertical="center" wrapText="1"/>
    </xf>
    <xf numFmtId="0" fontId="58" fillId="0" borderId="0" xfId="112" applyFont="1" applyBorder="1" applyAlignment="1">
      <alignment horizontal="left" vertical="top" wrapText="1"/>
    </xf>
    <xf numFmtId="0" fontId="58" fillId="0" borderId="72" xfId="112" applyFont="1" applyBorder="1" applyAlignment="1">
      <alignment horizontal="left" vertical="top"/>
    </xf>
    <xf numFmtId="0" fontId="58" fillId="0" borderId="73" xfId="112" applyFont="1" applyBorder="1" applyAlignment="1">
      <alignment horizontal="left" vertical="top"/>
    </xf>
    <xf numFmtId="0" fontId="58" fillId="0" borderId="74" xfId="112" applyFont="1" applyBorder="1" applyAlignment="1">
      <alignment horizontal="left" vertical="top"/>
    </xf>
    <xf numFmtId="0" fontId="58" fillId="0" borderId="48" xfId="112" applyFont="1" applyBorder="1" applyAlignment="1">
      <alignment horizontal="left" vertical="top"/>
    </xf>
    <xf numFmtId="0" fontId="58" fillId="0" borderId="0" xfId="112" applyFont="1" applyAlignment="1">
      <alignment horizontal="left" vertical="top"/>
    </xf>
    <xf numFmtId="0" fontId="58" fillId="0" borderId="36" xfId="112" applyFont="1" applyBorder="1" applyAlignment="1">
      <alignment horizontal="left" vertical="top"/>
    </xf>
    <xf numFmtId="0" fontId="58" fillId="0" borderId="49" xfId="112" applyFont="1" applyBorder="1" applyAlignment="1">
      <alignment horizontal="left" vertical="top"/>
    </xf>
    <xf numFmtId="0" fontId="58" fillId="0" borderId="22" xfId="112" applyFont="1" applyBorder="1" applyAlignment="1">
      <alignment horizontal="left" vertical="top"/>
    </xf>
    <xf numFmtId="0" fontId="58" fillId="0" borderId="45" xfId="112" applyFont="1" applyBorder="1" applyAlignment="1">
      <alignment horizontal="left" vertical="top"/>
    </xf>
    <xf numFmtId="0" fontId="58" fillId="0" borderId="46" xfId="112" applyFont="1" applyBorder="1" applyAlignment="1">
      <alignment horizontal="left" vertical="top" wrapText="1"/>
    </xf>
    <xf numFmtId="0" fontId="58" fillId="0" borderId="47" xfId="112" applyFont="1" applyBorder="1" applyAlignment="1">
      <alignment horizontal="left" vertical="top" wrapText="1"/>
    </xf>
    <xf numFmtId="0" fontId="58" fillId="0" borderId="44" xfId="112" applyFont="1" applyBorder="1" applyAlignment="1">
      <alignment horizontal="left" vertical="top" wrapText="1"/>
    </xf>
    <xf numFmtId="0" fontId="60" fillId="35" borderId="23" xfId="108" applyFont="1" applyFill="1" applyBorder="1" applyAlignment="1">
      <alignment horizontal="left" vertical="center" wrapText="1"/>
    </xf>
    <xf numFmtId="0" fontId="58" fillId="0" borderId="72" xfId="112" applyFont="1" applyBorder="1" applyAlignment="1">
      <alignment vertical="top" wrapText="1"/>
    </xf>
    <xf numFmtId="0" fontId="58" fillId="0" borderId="73" xfId="112" applyFont="1" applyBorder="1" applyAlignment="1">
      <alignment vertical="top" wrapText="1"/>
    </xf>
    <xf numFmtId="0" fontId="58" fillId="0" borderId="74" xfId="112" applyFont="1" applyBorder="1" applyAlignment="1">
      <alignment vertical="top" wrapText="1"/>
    </xf>
    <xf numFmtId="0" fontId="58" fillId="0" borderId="48" xfId="112" applyFont="1" applyBorder="1" applyAlignment="1">
      <alignment vertical="top" wrapText="1"/>
    </xf>
    <xf numFmtId="0" fontId="58" fillId="0" borderId="0" xfId="112" applyFont="1" applyAlignment="1">
      <alignment vertical="top" wrapText="1"/>
    </xf>
    <xf numFmtId="0" fontId="58" fillId="0" borderId="36" xfId="112" applyFont="1" applyBorder="1" applyAlignment="1">
      <alignment vertical="top" wrapText="1"/>
    </xf>
    <xf numFmtId="0" fontId="58" fillId="0" borderId="49" xfId="112" applyFont="1" applyBorder="1" applyAlignment="1">
      <alignment vertical="top" wrapText="1"/>
    </xf>
    <xf numFmtId="0" fontId="58" fillId="0" borderId="22" xfId="112" applyFont="1" applyBorder="1" applyAlignment="1">
      <alignment vertical="top" wrapText="1"/>
    </xf>
    <xf numFmtId="0" fontId="58" fillId="0" borderId="45" xfId="112" applyFont="1" applyBorder="1" applyAlignment="1">
      <alignment vertical="top" wrapText="1"/>
    </xf>
    <xf numFmtId="0" fontId="57" fillId="0" borderId="47" xfId="112" applyFont="1" applyBorder="1" applyAlignment="1">
      <alignment horizontal="justify" vertical="top" wrapText="1"/>
    </xf>
    <xf numFmtId="0" fontId="57" fillId="0" borderId="44" xfId="112" applyFont="1" applyBorder="1" applyAlignment="1">
      <alignment horizontal="justify" vertical="top" wrapText="1"/>
    </xf>
    <xf numFmtId="0" fontId="57" fillId="0" borderId="48" xfId="112" applyFont="1" applyBorder="1" applyAlignment="1">
      <alignment horizontal="justify" vertical="top" wrapText="1"/>
    </xf>
    <xf numFmtId="0" fontId="57" fillId="0" borderId="0" xfId="112" applyFont="1" applyBorder="1" applyAlignment="1">
      <alignment horizontal="justify" vertical="top" wrapText="1"/>
    </xf>
    <xf numFmtId="0" fontId="57" fillId="0" borderId="36" xfId="112" applyFont="1" applyBorder="1" applyAlignment="1">
      <alignment horizontal="justify" vertical="top" wrapText="1"/>
    </xf>
    <xf numFmtId="0" fontId="58" fillId="0" borderId="50" xfId="112" applyFont="1" applyBorder="1" applyAlignment="1">
      <alignment horizontal="left" vertical="top" wrapText="1"/>
    </xf>
    <xf numFmtId="0" fontId="58" fillId="0" borderId="51" xfId="112" applyFont="1" applyBorder="1" applyAlignment="1">
      <alignment horizontal="left" vertical="top" wrapText="1"/>
    </xf>
    <xf numFmtId="0" fontId="58" fillId="0" borderId="18" xfId="112" applyFont="1" applyBorder="1" applyAlignment="1">
      <alignment horizontal="left" vertical="top" wrapText="1"/>
    </xf>
    <xf numFmtId="0" fontId="60" fillId="35" borderId="33" xfId="108" applyFont="1" applyFill="1" applyBorder="1" applyAlignment="1">
      <alignment horizontal="left" vertical="center" wrapText="1"/>
    </xf>
    <xf numFmtId="0" fontId="60" fillId="35" borderId="34" xfId="108" applyFont="1" applyFill="1" applyBorder="1" applyAlignment="1">
      <alignment horizontal="left" vertical="center" wrapText="1"/>
    </xf>
    <xf numFmtId="0" fontId="60" fillId="35" borderId="35" xfId="108" applyFont="1" applyFill="1" applyBorder="1" applyAlignment="1">
      <alignment horizontal="left" vertical="center" wrapText="1"/>
    </xf>
    <xf numFmtId="0" fontId="72" fillId="35" borderId="15" xfId="109" applyFont="1" applyFill="1" applyBorder="1" applyAlignment="1">
      <alignment horizontal="center" vertical="center"/>
    </xf>
    <xf numFmtId="0" fontId="60" fillId="35" borderId="15" xfId="109" applyFont="1" applyFill="1" applyBorder="1" applyAlignment="1">
      <alignment horizontal="center" vertical="center" wrapText="1"/>
    </xf>
    <xf numFmtId="0" fontId="60" fillId="35" borderId="23" xfId="109" applyFont="1" applyFill="1" applyBorder="1" applyAlignment="1">
      <alignment horizontal="center" vertical="center" wrapText="1"/>
    </xf>
    <xf numFmtId="0" fontId="60" fillId="35" borderId="19" xfId="109" applyFont="1" applyFill="1" applyBorder="1" applyAlignment="1">
      <alignment horizontal="center" vertical="center" wrapText="1"/>
    </xf>
    <xf numFmtId="0" fontId="60" fillId="35" borderId="21" xfId="109" applyFont="1" applyFill="1" applyBorder="1" applyAlignment="1">
      <alignment horizontal="center" vertical="center" wrapText="1"/>
    </xf>
    <xf numFmtId="0" fontId="60" fillId="35" borderId="32" xfId="109" applyFont="1" applyFill="1" applyBorder="1" applyAlignment="1">
      <alignment horizontal="center" vertical="center" wrapText="1"/>
    </xf>
    <xf numFmtId="0" fontId="60" fillId="35" borderId="29" xfId="109" applyFont="1" applyFill="1" applyBorder="1" applyAlignment="1">
      <alignment horizontal="center" vertical="center" wrapText="1"/>
    </xf>
    <xf numFmtId="0" fontId="60" fillId="35" borderId="37" xfId="0" applyFont="1" applyFill="1" applyBorder="1" applyAlignment="1">
      <alignment horizontal="left" vertical="center"/>
    </xf>
    <xf numFmtId="0" fontId="60" fillId="35" borderId="32" xfId="0" applyFont="1" applyFill="1" applyBorder="1" applyAlignment="1">
      <alignment horizontal="left" vertical="center"/>
    </xf>
    <xf numFmtId="0" fontId="60" fillId="35" borderId="30" xfId="0" applyFont="1" applyFill="1" applyBorder="1" applyAlignment="1">
      <alignment horizontal="left" vertical="center"/>
    </xf>
    <xf numFmtId="0" fontId="60" fillId="35" borderId="29" xfId="0" applyFont="1" applyFill="1" applyBorder="1" applyAlignment="1">
      <alignment horizontal="left" vertical="center"/>
    </xf>
    <xf numFmtId="4" fontId="60" fillId="35" borderId="37" xfId="109" applyNumberFormat="1" applyFont="1" applyFill="1" applyBorder="1" applyAlignment="1">
      <alignment horizontal="center" vertical="center" wrapText="1"/>
    </xf>
    <xf numFmtId="0" fontId="83" fillId="0" borderId="0" xfId="0" applyFont="1" applyAlignment="1">
      <alignment horizontal="center" vertical="center"/>
    </xf>
    <xf numFmtId="0" fontId="72" fillId="35" borderId="67" xfId="0" applyFont="1" applyFill="1" applyBorder="1" applyAlignment="1">
      <alignment horizontal="center" vertical="center" wrapText="1"/>
    </xf>
    <xf numFmtId="0" fontId="60" fillId="35" borderId="15" xfId="0" applyFont="1" applyFill="1" applyBorder="1" applyAlignment="1">
      <alignment horizontal="left" vertical="center"/>
    </xf>
    <xf numFmtId="0" fontId="83" fillId="0" borderId="75" xfId="0" applyFont="1" applyBorder="1" applyAlignment="1">
      <alignment horizontal="center" vertical="center"/>
    </xf>
    <xf numFmtId="0" fontId="83" fillId="0" borderId="76" xfId="0" applyFont="1" applyBorder="1" applyAlignment="1">
      <alignment horizontal="center" vertical="center"/>
    </xf>
    <xf numFmtId="0" fontId="83" fillId="0" borderId="77" xfId="0" applyFont="1" applyBorder="1" applyAlignment="1">
      <alignment horizontal="center" vertical="center"/>
    </xf>
    <xf numFmtId="0" fontId="107" fillId="0" borderId="75" xfId="0" applyFont="1" applyBorder="1" applyAlignment="1">
      <alignment horizontal="center" vertical="center"/>
    </xf>
    <xf numFmtId="0" fontId="107" fillId="0" borderId="76" xfId="0" applyFont="1" applyBorder="1" applyAlignment="1">
      <alignment horizontal="center" vertical="center"/>
    </xf>
    <xf numFmtId="0" fontId="107" fillId="0" borderId="77" xfId="0" applyFont="1" applyBorder="1" applyAlignment="1">
      <alignment horizontal="center" vertical="center"/>
    </xf>
    <xf numFmtId="0" fontId="60" fillId="35" borderId="15" xfId="0" applyFont="1" applyFill="1" applyBorder="1" applyAlignment="1">
      <alignment horizontal="center" vertical="center" wrapText="1"/>
    </xf>
    <xf numFmtId="0" fontId="60" fillId="35" borderId="23" xfId="0" applyFont="1" applyFill="1" applyBorder="1" applyAlignment="1">
      <alignment horizontal="center" vertical="center" wrapText="1"/>
    </xf>
    <xf numFmtId="0" fontId="95" fillId="35" borderId="15" xfId="0" applyFont="1" applyFill="1" applyBorder="1" applyAlignment="1">
      <alignment horizontal="center"/>
    </xf>
    <xf numFmtId="43" fontId="84" fillId="0" borderId="16" xfId="115" quotePrefix="1" applyFont="1" applyBorder="1" applyAlignment="1">
      <alignment horizontal="center" vertical="center"/>
    </xf>
    <xf numFmtId="43" fontId="84" fillId="0" borderId="16" xfId="115" quotePrefix="1" applyFont="1" applyBorder="1" applyAlignment="1">
      <alignment vertical="center"/>
    </xf>
    <xf numFmtId="172" fontId="84" fillId="0" borderId="16" xfId="115" applyNumberFormat="1" applyFont="1" applyBorder="1" applyAlignment="1">
      <alignment horizontal="center" vertical="center"/>
    </xf>
    <xf numFmtId="0" fontId="60" fillId="35" borderId="30" xfId="0" applyFont="1" applyFill="1" applyBorder="1" applyAlignment="1">
      <alignment horizontal="center" vertical="center" wrapText="1"/>
    </xf>
    <xf numFmtId="0" fontId="60" fillId="35" borderId="32" xfId="0" applyFont="1" applyFill="1" applyBorder="1" applyAlignment="1">
      <alignment horizontal="center" vertical="center" wrapText="1"/>
    </xf>
    <xf numFmtId="0" fontId="60" fillId="35" borderId="29" xfId="0" applyFont="1" applyFill="1" applyBorder="1" applyAlignment="1">
      <alignment horizontal="center" vertical="center" wrapText="1"/>
    </xf>
    <xf numFmtId="0" fontId="107" fillId="0" borderId="16" xfId="0" applyFont="1" applyBorder="1" applyAlignment="1">
      <alignment horizontal="center" vertical="center"/>
    </xf>
    <xf numFmtId="0" fontId="84" fillId="0" borderId="16" xfId="0" applyFont="1" applyBorder="1" applyAlignment="1">
      <alignment horizontal="center" vertical="center"/>
    </xf>
    <xf numFmtId="0" fontId="60" fillId="35" borderId="31" xfId="6" applyFont="1" applyFill="1" applyBorder="1" applyAlignment="1">
      <alignment horizontal="center" vertical="center" wrapText="1"/>
    </xf>
    <xf numFmtId="0" fontId="60" fillId="35" borderId="37" xfId="6" applyFont="1" applyFill="1" applyBorder="1" applyAlignment="1">
      <alignment horizontal="center" vertical="center" wrapText="1"/>
    </xf>
    <xf numFmtId="0" fontId="60" fillId="35" borderId="32" xfId="6" applyFont="1" applyFill="1" applyBorder="1" applyAlignment="1">
      <alignment horizontal="center" vertical="center" wrapText="1"/>
    </xf>
    <xf numFmtId="0" fontId="67" fillId="35" borderId="33" xfId="6" applyFont="1" applyFill="1" applyBorder="1" applyAlignment="1">
      <alignment horizontal="center" vertical="center" wrapText="1"/>
    </xf>
    <xf numFmtId="0" fontId="67" fillId="35" borderId="34" xfId="6" applyFont="1" applyFill="1" applyBorder="1" applyAlignment="1">
      <alignment horizontal="center" vertical="center" wrapText="1"/>
    </xf>
    <xf numFmtId="0" fontId="67" fillId="35" borderId="35" xfId="6" applyFont="1" applyFill="1" applyBorder="1" applyAlignment="1">
      <alignment horizontal="center" vertical="center" wrapText="1"/>
    </xf>
    <xf numFmtId="0" fontId="84" fillId="0" borderId="16" xfId="6" applyFont="1" applyBorder="1" applyAlignment="1">
      <alignment horizontal="justify" vertical="center" wrapText="1"/>
    </xf>
    <xf numFmtId="0" fontId="84" fillId="0" borderId="16" xfId="6" applyFont="1" applyBorder="1"/>
    <xf numFmtId="0" fontId="72" fillId="35" borderId="33" xfId="6" applyFont="1" applyFill="1" applyBorder="1" applyAlignment="1">
      <alignment horizontal="center" vertical="center" wrapText="1"/>
    </xf>
    <xf numFmtId="0" fontId="72" fillId="35" borderId="34" xfId="6" applyFont="1" applyFill="1" applyBorder="1" applyAlignment="1">
      <alignment horizontal="center" vertical="center" wrapText="1"/>
    </xf>
    <xf numFmtId="0" fontId="72" fillId="35" borderId="35" xfId="6" applyFont="1" applyFill="1" applyBorder="1" applyAlignment="1">
      <alignment horizontal="center" vertical="center" wrapText="1"/>
    </xf>
    <xf numFmtId="0" fontId="60" fillId="35" borderId="33" xfId="6" applyFont="1" applyFill="1" applyBorder="1" applyAlignment="1">
      <alignment horizontal="center" vertical="center" wrapText="1"/>
    </xf>
    <xf numFmtId="0" fontId="60" fillId="35" borderId="34" xfId="6" applyFont="1" applyFill="1" applyBorder="1" applyAlignment="1">
      <alignment horizontal="center" vertical="center" wrapText="1"/>
    </xf>
    <xf numFmtId="0" fontId="60" fillId="35" borderId="35" xfId="6" applyFont="1" applyFill="1" applyBorder="1" applyAlignment="1">
      <alignment horizontal="center" vertical="center" wrapText="1"/>
    </xf>
    <xf numFmtId="0" fontId="42" fillId="0" borderId="0" xfId="6" applyFont="1" applyAlignment="1">
      <alignment horizontal="center"/>
    </xf>
    <xf numFmtId="0" fontId="58" fillId="0" borderId="46" xfId="7" applyFont="1" applyBorder="1" applyAlignment="1">
      <alignment horizontal="justify" vertical="top" wrapText="1"/>
    </xf>
    <xf numFmtId="0" fontId="58" fillId="0" borderId="47" xfId="7" applyFont="1" applyBorder="1" applyAlignment="1">
      <alignment horizontal="justify" vertical="top"/>
    </xf>
    <xf numFmtId="0" fontId="58" fillId="0" borderId="44" xfId="7" applyFont="1" applyBorder="1" applyAlignment="1">
      <alignment horizontal="justify" vertical="top"/>
    </xf>
    <xf numFmtId="0" fontId="58" fillId="0" borderId="49" xfId="7" applyFont="1" applyBorder="1" applyAlignment="1">
      <alignment horizontal="justify" vertical="top"/>
    </xf>
    <xf numFmtId="0" fontId="58" fillId="0" borderId="22" xfId="7" applyFont="1" applyBorder="1" applyAlignment="1">
      <alignment horizontal="justify" vertical="top"/>
    </xf>
    <xf numFmtId="0" fontId="58" fillId="0" borderId="45" xfId="7" applyFont="1" applyBorder="1" applyAlignment="1">
      <alignment horizontal="justify" vertical="top"/>
    </xf>
    <xf numFmtId="0" fontId="60" fillId="35" borderId="15" xfId="7" applyFont="1" applyFill="1" applyBorder="1" applyAlignment="1">
      <alignment horizontal="center" vertical="center" wrapText="1"/>
    </xf>
    <xf numFmtId="0" fontId="60" fillId="35" borderId="23" xfId="7" applyFont="1" applyFill="1" applyBorder="1" applyAlignment="1">
      <alignment horizontal="center" vertical="center" wrapText="1"/>
    </xf>
    <xf numFmtId="0" fontId="60" fillId="35" borderId="14" xfId="0" applyFont="1" applyFill="1" applyBorder="1" applyAlignment="1">
      <alignment horizontal="left" vertical="center" wrapText="1"/>
    </xf>
    <xf numFmtId="0" fontId="60" fillId="35" borderId="15" xfId="108" applyFont="1" applyFill="1" applyBorder="1" applyAlignment="1" applyProtection="1">
      <alignment horizontal="center" vertical="center" wrapText="1"/>
      <protection locked="0"/>
    </xf>
    <xf numFmtId="0" fontId="72" fillId="35" borderId="15" xfId="7" applyFont="1" applyFill="1" applyBorder="1" applyAlignment="1">
      <alignment horizontal="center" vertical="center" wrapText="1"/>
    </xf>
    <xf numFmtId="0" fontId="60" fillId="35" borderId="15" xfId="7" applyFont="1" applyFill="1" applyBorder="1" applyAlignment="1">
      <alignment horizontal="left" vertical="center"/>
    </xf>
    <xf numFmtId="0" fontId="60" fillId="35" borderId="19" xfId="7" applyFont="1" applyFill="1" applyBorder="1" applyAlignment="1">
      <alignment horizontal="left" vertical="center"/>
    </xf>
    <xf numFmtId="0" fontId="107" fillId="0" borderId="16" xfId="7" applyFont="1" applyBorder="1" applyAlignment="1">
      <alignment horizontal="center" vertical="center"/>
    </xf>
    <xf numFmtId="0" fontId="43" fillId="0" borderId="0" xfId="7" applyFont="1" applyAlignment="1">
      <alignment horizontal="center"/>
    </xf>
    <xf numFmtId="0" fontId="60" fillId="35" borderId="78" xfId="0" applyFont="1" applyFill="1" applyBorder="1" applyAlignment="1">
      <alignment horizontal="center" vertical="center" wrapText="1"/>
    </xf>
    <xf numFmtId="0" fontId="57" fillId="0" borderId="16" xfId="0" applyFont="1" applyBorder="1" applyAlignment="1">
      <alignment horizontal="center" vertical="center"/>
    </xf>
    <xf numFmtId="0" fontId="44" fillId="0" borderId="0" xfId="0" applyFont="1" applyAlignment="1">
      <alignment horizontal="center" vertical="center" wrapText="1"/>
    </xf>
    <xf numFmtId="0" fontId="60" fillId="35" borderId="64" xfId="0" applyFont="1" applyFill="1" applyBorder="1" applyAlignment="1">
      <alignment horizontal="center" vertical="center" wrapText="1"/>
    </xf>
    <xf numFmtId="4" fontId="60" fillId="35" borderId="15" xfId="0" applyNumberFormat="1" applyFont="1" applyFill="1" applyBorder="1" applyAlignment="1">
      <alignment horizontal="center" vertical="center" wrapText="1"/>
    </xf>
    <xf numFmtId="49" fontId="83" fillId="0" borderId="0" xfId="0" applyNumberFormat="1" applyFont="1" applyAlignment="1">
      <alignment horizontal="center" vertical="center"/>
    </xf>
    <xf numFmtId="49" fontId="60" fillId="35" borderId="15" xfId="0" applyNumberFormat="1" applyFont="1" applyFill="1" applyBorder="1" applyAlignment="1">
      <alignment horizontal="center" vertical="center" wrapText="1"/>
    </xf>
    <xf numFmtId="0" fontId="60" fillId="35" borderId="57" xfId="106" applyFont="1" applyFill="1" applyBorder="1" applyAlignment="1">
      <alignment horizontal="center" vertical="center"/>
    </xf>
    <xf numFmtId="0" fontId="60" fillId="35" borderId="58" xfId="106" applyFont="1" applyFill="1" applyBorder="1" applyAlignment="1">
      <alignment horizontal="center" vertical="center"/>
    </xf>
    <xf numFmtId="0" fontId="60" fillId="35" borderId="59" xfId="106" applyFont="1" applyFill="1" applyBorder="1" applyAlignment="1">
      <alignment horizontal="center" vertical="center"/>
    </xf>
    <xf numFmtId="0" fontId="60" fillId="35" borderId="38" xfId="106" applyFont="1" applyFill="1" applyBorder="1" applyAlignment="1">
      <alignment horizontal="center" vertical="center"/>
    </xf>
    <xf numFmtId="0" fontId="60" fillId="35" borderId="39" xfId="106" applyFont="1" applyFill="1" applyBorder="1" applyAlignment="1">
      <alignment horizontal="center" vertical="center"/>
    </xf>
    <xf numFmtId="0" fontId="60" fillId="35" borderId="55" xfId="106" applyFont="1" applyFill="1" applyBorder="1" applyAlignment="1">
      <alignment horizontal="center" vertical="center"/>
    </xf>
    <xf numFmtId="0" fontId="60" fillId="35" borderId="46" xfId="105" applyFont="1" applyFill="1" applyBorder="1" applyAlignment="1">
      <alignment horizontal="center" vertical="center"/>
    </xf>
    <xf numFmtId="0" fontId="60" fillId="35" borderId="47" xfId="105" applyFont="1" applyFill="1" applyBorder="1" applyAlignment="1">
      <alignment horizontal="center" vertical="center"/>
    </xf>
    <xf numFmtId="0" fontId="60" fillId="35" borderId="44" xfId="105" applyFont="1" applyFill="1" applyBorder="1" applyAlignment="1">
      <alignment horizontal="center" vertical="center"/>
    </xf>
    <xf numFmtId="0" fontId="60" fillId="35" borderId="48" xfId="105" applyFont="1" applyFill="1" applyBorder="1" applyAlignment="1">
      <alignment horizontal="center" vertical="center"/>
    </xf>
    <xf numFmtId="0" fontId="60" fillId="35" borderId="0" xfId="105" applyFont="1" applyFill="1" applyAlignment="1">
      <alignment horizontal="center" vertical="center"/>
    </xf>
    <xf numFmtId="0" fontId="60" fillId="35" borderId="36" xfId="105" applyFont="1" applyFill="1" applyBorder="1" applyAlignment="1">
      <alignment horizontal="center" vertical="center"/>
    </xf>
    <xf numFmtId="0" fontId="60" fillId="35" borderId="49" xfId="105" applyFont="1" applyFill="1" applyBorder="1" applyAlignment="1">
      <alignment horizontal="center" vertical="center"/>
    </xf>
    <xf numFmtId="0" fontId="60" fillId="35" borderId="22" xfId="105" applyFont="1" applyFill="1" applyBorder="1" applyAlignment="1">
      <alignment horizontal="center" vertical="center"/>
    </xf>
    <xf numFmtId="0" fontId="60" fillId="35" borderId="45" xfId="105" applyFont="1" applyFill="1" applyBorder="1" applyAlignment="1">
      <alignment horizontal="center" vertical="center"/>
    </xf>
    <xf numFmtId="0" fontId="57" fillId="0" borderId="49" xfId="112" applyFont="1" applyBorder="1" applyAlignment="1">
      <alignment horizontal="justify" vertical="top" wrapText="1"/>
    </xf>
    <xf numFmtId="0" fontId="57" fillId="0" borderId="22" xfId="112" applyFont="1" applyBorder="1" applyAlignment="1">
      <alignment horizontal="justify" vertical="top" wrapText="1"/>
    </xf>
    <xf numFmtId="0" fontId="57" fillId="0" borderId="45" xfId="112" applyFont="1" applyBorder="1" applyAlignment="1">
      <alignment horizontal="justify" vertical="top" wrapText="1"/>
    </xf>
  </cellXfs>
  <cellStyles count="238">
    <cellStyle name="20% - Énfasis1 2" xfId="14"/>
    <cellStyle name="20% - Énfasis1 2 2" xfId="147"/>
    <cellStyle name="20% - Énfasis2 2" xfId="15"/>
    <cellStyle name="20% - Énfasis2 2 2" xfId="148"/>
    <cellStyle name="20% - Énfasis3 2" xfId="16"/>
    <cellStyle name="20% - Énfasis3 2 2" xfId="149"/>
    <cellStyle name="20% - Énfasis4 2" xfId="17"/>
    <cellStyle name="20% - Énfasis4 2 2" xfId="150"/>
    <cellStyle name="20% - Énfasis5 2" xfId="18"/>
    <cellStyle name="20% - Énfasis5 2 2" xfId="151"/>
    <cellStyle name="20% - Énfasis5 3" xfId="19"/>
    <cellStyle name="20% - Énfasis5 3 2" xfId="152"/>
    <cellStyle name="20% - Énfasis6 2" xfId="20"/>
    <cellStyle name="20% - Énfasis6 2 2" xfId="153"/>
    <cellStyle name="20% - Énfasis6 3" xfId="21"/>
    <cellStyle name="20% - Énfasis6 3 2" xfId="154"/>
    <cellStyle name="40% - Énfasis1 2" xfId="22"/>
    <cellStyle name="40% - Énfasis1 2 2" xfId="155"/>
    <cellStyle name="40% - Énfasis1 3" xfId="23"/>
    <cellStyle name="40% - Énfasis1 3 2" xfId="156"/>
    <cellStyle name="40% - Énfasis2 2" xfId="24"/>
    <cellStyle name="40% - Énfasis2 2 2" xfId="157"/>
    <cellStyle name="40% - Énfasis2 3" xfId="25"/>
    <cellStyle name="40% - Énfasis2 3 2" xfId="158"/>
    <cellStyle name="40% - Énfasis3 2" xfId="26"/>
    <cellStyle name="40% - Énfasis3 2 2" xfId="159"/>
    <cellStyle name="40% - Énfasis4 2" xfId="27"/>
    <cellStyle name="40% - Énfasis4 2 2" xfId="160"/>
    <cellStyle name="40% - Énfasis4 3" xfId="28"/>
    <cellStyle name="40% - Énfasis4 3 2" xfId="161"/>
    <cellStyle name="40% - Énfasis5 2" xfId="29"/>
    <cellStyle name="40% - Énfasis5 2 2" xfId="162"/>
    <cellStyle name="40% - Énfasis5 3" xfId="30"/>
    <cellStyle name="40% - Énfasis5 3 2" xfId="163"/>
    <cellStyle name="40% - Énfasis6 2" xfId="31"/>
    <cellStyle name="40% - Énfasis6 2 2" xfId="164"/>
    <cellStyle name="40% - Énfasis6 3" xfId="32"/>
    <cellStyle name="40% - Énfasis6 3 2" xfId="165"/>
    <cellStyle name="60% - Énfasis1 2" xfId="33"/>
    <cellStyle name="60% - Énfasis1 2 2" xfId="166"/>
    <cellStyle name="60% - Énfasis2 2" xfId="34"/>
    <cellStyle name="60% - Énfasis2 2 2" xfId="167"/>
    <cellStyle name="60% - Énfasis3 2" xfId="35"/>
    <cellStyle name="60% - Énfasis3 2 2" xfId="168"/>
    <cellStyle name="60% - Énfasis4 2" xfId="36"/>
    <cellStyle name="60% - Énfasis4 2 2" xfId="169"/>
    <cellStyle name="60% - Énfasis5 2" xfId="37"/>
    <cellStyle name="60% - Énfasis5 2 2" xfId="170"/>
    <cellStyle name="60% - Énfasis6 2" xfId="38"/>
    <cellStyle name="60% - Énfasis6 2 2" xfId="171"/>
    <cellStyle name="Buena 2" xfId="39"/>
    <cellStyle name="Buena 2 2" xfId="172"/>
    <cellStyle name="Cálculo 2" xfId="40"/>
    <cellStyle name="Cálculo 2 2" xfId="173"/>
    <cellStyle name="Celda de comprobación 2" xfId="41"/>
    <cellStyle name="Celda de comprobación 2 2" xfId="174"/>
    <cellStyle name="Celda vinculada 2" xfId="42"/>
    <cellStyle name="Encabezado 4 2" xfId="43"/>
    <cellStyle name="Énfasis1 2" xfId="44"/>
    <cellStyle name="Énfasis1 2 2" xfId="175"/>
    <cellStyle name="Énfasis2 2" xfId="45"/>
    <cellStyle name="Énfasis2 2 2" xfId="176"/>
    <cellStyle name="Énfasis3 2" xfId="46"/>
    <cellStyle name="Énfasis3 2 2" xfId="177"/>
    <cellStyle name="Énfasis4 2" xfId="47"/>
    <cellStyle name="Énfasis4 2 2" xfId="178"/>
    <cellStyle name="Énfasis5 2" xfId="48"/>
    <cellStyle name="Énfasis5 2 2" xfId="179"/>
    <cellStyle name="Énfasis6 2" xfId="49"/>
    <cellStyle name="Énfasis6 2 2" xfId="180"/>
    <cellStyle name="Entrada 2" xfId="50"/>
    <cellStyle name="Entrada 2 2" xfId="181"/>
    <cellStyle name="Euro" xfId="51"/>
    <cellStyle name="Euro 2" xfId="182"/>
    <cellStyle name="Excel Built-in Normal" xfId="52"/>
    <cellStyle name="Incorrecto 2" xfId="53"/>
    <cellStyle name="Incorrecto 2 2" xfId="183"/>
    <cellStyle name="Millares" xfId="119" builtinId="3"/>
    <cellStyle name="Millares 10" xfId="144"/>
    <cellStyle name="Millares 2" xfId="1"/>
    <cellStyle name="Millares 2 2" xfId="2"/>
    <cellStyle name="Millares 2 2 2" xfId="185"/>
    <cellStyle name="Millares 2 3" xfId="54"/>
    <cellStyle name="Millares 2 3 2" xfId="186"/>
    <cellStyle name="Millares 2 4" xfId="115"/>
    <cellStyle name="Millares 2 4 2" xfId="187"/>
    <cellStyle name="Millares 2 5" xfId="184"/>
    <cellStyle name="Millares 3" xfId="3"/>
    <cellStyle name="Millares 3 2" xfId="55"/>
    <cellStyle name="Millares 3 2 2" xfId="189"/>
    <cellStyle name="Millares 3 3" xfId="188"/>
    <cellStyle name="Millares 4" xfId="4"/>
    <cellStyle name="Millares 4 2" xfId="190"/>
    <cellStyle name="Millares 5" xfId="56"/>
    <cellStyle name="Millares 5 2" xfId="191"/>
    <cellStyle name="Millares 6" xfId="57"/>
    <cellStyle name="Millares 6 2" xfId="192"/>
    <cellStyle name="Millares 7" xfId="58"/>
    <cellStyle name="Millares 7 2" xfId="59"/>
    <cellStyle name="Millares 7 2 2" xfId="194"/>
    <cellStyle name="Millares 7 3" xfId="111"/>
    <cellStyle name="Millares 7 3 2" xfId="195"/>
    <cellStyle name="Millares 7 4" xfId="193"/>
    <cellStyle name="Millares 8" xfId="107"/>
    <cellStyle name="Millares 8 2" xfId="196"/>
    <cellStyle name="Millares 9" xfId="125"/>
    <cellStyle name="Moneda" xfId="118" builtinId="4"/>
    <cellStyle name="Moneda 2" xfId="60"/>
    <cellStyle name="Moneda 2 2" xfId="197"/>
    <cellStyle name="Moneda 3" xfId="61"/>
    <cellStyle name="Moneda 3 2" xfId="198"/>
    <cellStyle name="Moneda 4" xfId="145"/>
    <cellStyle name="Neutral 2" xfId="62"/>
    <cellStyle name="Neutral 2 2" xfId="199"/>
    <cellStyle name="Normal" xfId="0" builtinId="0"/>
    <cellStyle name="Normal 10" xfId="63"/>
    <cellStyle name="Normal 10 2" xfId="64"/>
    <cellStyle name="Normal 10 2 2" xfId="108"/>
    <cellStyle name="Normal 11" xfId="65"/>
    <cellStyle name="Normal 11 2" xfId="200"/>
    <cellStyle name="Normal 12" xfId="66"/>
    <cellStyle name="Normal 12 2" xfId="67"/>
    <cellStyle name="Normal 12 2 2" xfId="202"/>
    <cellStyle name="Normal 12 3" xfId="201"/>
    <cellStyle name="Normal 13" xfId="68"/>
    <cellStyle name="Normal 13 2" xfId="69"/>
    <cellStyle name="Normal 13 2 2" xfId="204"/>
    <cellStyle name="Normal 13 3" xfId="203"/>
    <cellStyle name="Normal 14" xfId="70"/>
    <cellStyle name="Normal 14 2" xfId="205"/>
    <cellStyle name="Normal 15" xfId="71"/>
    <cellStyle name="Normal 15 2" xfId="206"/>
    <cellStyle name="Normal 16" xfId="72"/>
    <cellStyle name="Normal 16 2" xfId="207"/>
    <cellStyle name="Normal 17" xfId="73"/>
    <cellStyle name="Normal 17 2" xfId="74"/>
    <cellStyle name="Normal 17 2 2" xfId="209"/>
    <cellStyle name="Normal 17 3" xfId="109"/>
    <cellStyle name="Normal 17 3 2" xfId="210"/>
    <cellStyle name="Normal 17 4" xfId="208"/>
    <cellStyle name="Normal 18" xfId="75"/>
    <cellStyle name="Normal 19" xfId="104"/>
    <cellStyle name="Normal 19 2" xfId="211"/>
    <cellStyle name="Normal 2" xfId="5"/>
    <cellStyle name="Normal 2 10" xfId="113"/>
    <cellStyle name="Normal 2 10 2" xfId="212"/>
    <cellStyle name="Normal 2 2" xfId="6"/>
    <cellStyle name="Normal 2 2 2" xfId="76"/>
    <cellStyle name="Normal 2 2 2 2" xfId="110"/>
    <cellStyle name="Normal 2 3" xfId="77"/>
    <cellStyle name="Normal 2 3 2" xfId="213"/>
    <cellStyle name="Normal 2 4" xfId="78"/>
    <cellStyle name="Normal 2 4 2" xfId="214"/>
    <cellStyle name="Normal 2 5" xfId="79"/>
    <cellStyle name="Normal 2 5 2" xfId="215"/>
    <cellStyle name="Normal 2 6" xfId="80"/>
    <cellStyle name="Normal 2 6 2" xfId="216"/>
    <cellStyle name="Normal 2 7" xfId="81"/>
    <cellStyle name="Normal 2 7 2" xfId="217"/>
    <cellStyle name="Normal 2 8" xfId="82"/>
    <cellStyle name="Normal 2 8 2" xfId="218"/>
    <cellStyle name="Normal 2 9" xfId="105"/>
    <cellStyle name="Normal 2_BASE 2010 B" xfId="83"/>
    <cellStyle name="Normal 20" xfId="114"/>
    <cellStyle name="Normal 20 2" xfId="219"/>
    <cellStyle name="Normal 21" xfId="116"/>
    <cellStyle name="Normal 21 2" xfId="220"/>
    <cellStyle name="Normal 22" xfId="117"/>
    <cellStyle name="Normal 22 2" xfId="221"/>
    <cellStyle name="Normal 23" xfId="120"/>
    <cellStyle name="Normal 24" xfId="124"/>
    <cellStyle name="Normal 25" xfId="126"/>
    <cellStyle name="Normal 26" xfId="127"/>
    <cellStyle name="Normal 27" xfId="128"/>
    <cellStyle name="Normal 28" xfId="129"/>
    <cellStyle name="Normal 29" xfId="130"/>
    <cellStyle name="Normal 3" xfId="7"/>
    <cellStyle name="Normal 3 2" xfId="8"/>
    <cellStyle name="Normal 3 2 2" xfId="222"/>
    <cellStyle name="Normal 3 3" xfId="84"/>
    <cellStyle name="Normal 3 3 2" xfId="223"/>
    <cellStyle name="Normal 3 4" xfId="85"/>
    <cellStyle name="Normal 3 4 2" xfId="224"/>
    <cellStyle name="Normal 3 5" xfId="86"/>
    <cellStyle name="Normal 3 5 2" xfId="112"/>
    <cellStyle name="Normal 30" xfId="131"/>
    <cellStyle name="Normal 31" xfId="132"/>
    <cellStyle name="Normal 32" xfId="133"/>
    <cellStyle name="Normal 33" xfId="134"/>
    <cellStyle name="Normal 34" xfId="135"/>
    <cellStyle name="Normal 35" xfId="136"/>
    <cellStyle name="Normal 36" xfId="137"/>
    <cellStyle name="Normal 37" xfId="138"/>
    <cellStyle name="Normal 38" xfId="139"/>
    <cellStyle name="Normal 39" xfId="140"/>
    <cellStyle name="Normal 4" xfId="9"/>
    <cellStyle name="Normal 4 2" xfId="87"/>
    <cellStyle name="Normal 4 2 2" xfId="226"/>
    <cellStyle name="Normal 4 3" xfId="225"/>
    <cellStyle name="Normal 40" xfId="141"/>
    <cellStyle name="Normal 41" xfId="142"/>
    <cellStyle name="Normal 42" xfId="143"/>
    <cellStyle name="Normal 43" xfId="234"/>
    <cellStyle name="Normal 44" xfId="237"/>
    <cellStyle name="Normal 5" xfId="10"/>
    <cellStyle name="Normal 5 2" xfId="88"/>
    <cellStyle name="Normal 5 2 2" xfId="228"/>
    <cellStyle name="Normal 5 3" xfId="89"/>
    <cellStyle name="Normal 5 3 2" xfId="229"/>
    <cellStyle name="Normal 5 4" xfId="227"/>
    <cellStyle name="Normal 6" xfId="90"/>
    <cellStyle name="Normal 6 2" xfId="230"/>
    <cellStyle name="Normal 7" xfId="91"/>
    <cellStyle name="Normal 8" xfId="92"/>
    <cellStyle name="Normal 8 2" xfId="231"/>
    <cellStyle name="Normal 9" xfId="93"/>
    <cellStyle name="Normal_FORMATO IAIE IAT" xfId="11"/>
    <cellStyle name="Normal_Invi_07_LEER" xfId="106"/>
    <cellStyle name="Notas 2" xfId="94"/>
    <cellStyle name="Notas 2 2" xfId="232"/>
    <cellStyle name="Notas 3" xfId="95"/>
    <cellStyle name="Notas 3 2" xfId="233"/>
    <cellStyle name="Porcentaje" xfId="123" builtinId="5"/>
    <cellStyle name="Porcentaje 2" xfId="121"/>
    <cellStyle name="Porcentaje 3" xfId="122"/>
    <cellStyle name="Porcentaje 4" xfId="146"/>
    <cellStyle name="Porcentual 2" xfId="12"/>
    <cellStyle name="Porcentual 2 2" xfId="13"/>
    <cellStyle name="Salida 2" xfId="96"/>
    <cellStyle name="Salida 2 2" xfId="235"/>
    <cellStyle name="Texto de advertencia 2" xfId="97"/>
    <cellStyle name="Texto explicativo 2" xfId="98"/>
    <cellStyle name="Título 1 2" xfId="99"/>
    <cellStyle name="Título 2 2" xfId="100"/>
    <cellStyle name="Título 3 2" xfId="101"/>
    <cellStyle name="Título 3 2 2" xfId="236"/>
    <cellStyle name="Título 4" xfId="102"/>
    <cellStyle name="Total 2" xfId="103"/>
  </cellStyles>
  <dxfs count="16">
    <dxf>
      <font>
        <color theme="0"/>
      </font>
    </dxf>
    <dxf>
      <font>
        <color theme="0"/>
      </font>
    </dxf>
    <dxf>
      <font>
        <b/>
        <i val="0"/>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
      <tableStyleElement type="headerRow" dxfId="14"/>
    </tableStyle>
  </tableStyles>
  <colors>
    <mruColors>
      <color rgb="FF6F7271"/>
      <color rgb="FF691C20"/>
      <color rgb="FF10312B"/>
      <color rgb="FFDDC9A3"/>
      <color rgb="FFBC955C"/>
      <color rgb="FF235B4E"/>
      <color rgb="FF009900"/>
      <color rgb="FF898D8D"/>
      <color rgb="FF00AE42"/>
      <color rgb="FFD2D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7.png"/><Relationship Id="rId5" Type="http://schemas.openxmlformats.org/officeDocument/2006/relationships/image" Target="../media/image1.jpeg"/><Relationship Id="rId4" Type="http://schemas.openxmlformats.org/officeDocument/2006/relationships/image" Target="../media/image5.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5.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1619250</xdr:colOff>
      <xdr:row>14</xdr:row>
      <xdr:rowOff>390525</xdr:rowOff>
    </xdr:from>
    <xdr:ext cx="5279572" cy="937629"/>
    <xdr:sp macro="" textlink="">
      <xdr:nvSpPr>
        <xdr:cNvPr id="2" name="Rectángulo 1">
          <a:extLst>
            <a:ext uri="{FF2B5EF4-FFF2-40B4-BE49-F238E27FC236}">
              <a16:creationId xmlns:a16="http://schemas.microsoft.com/office/drawing/2014/main" id="{4E69D3BE-E7DB-4943-92F5-2AAA456D77B4}"/>
            </a:ext>
          </a:extLst>
        </xdr:cNvPr>
        <xdr:cNvSpPr/>
      </xdr:nvSpPr>
      <xdr:spPr>
        <a:xfrm>
          <a:off x="1676400" y="3962400"/>
          <a:ext cx="5279572"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 APLICA</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1578428</xdr:colOff>
      <xdr:row>12</xdr:row>
      <xdr:rowOff>81643</xdr:rowOff>
    </xdr:from>
    <xdr:ext cx="5279572" cy="937629"/>
    <xdr:sp macro="" textlink="">
      <xdr:nvSpPr>
        <xdr:cNvPr id="2" name="Rectángulo 1">
          <a:extLst>
            <a:ext uri="{FF2B5EF4-FFF2-40B4-BE49-F238E27FC236}">
              <a16:creationId xmlns:a16="http://schemas.microsoft.com/office/drawing/2014/main" id="{4E69D3BE-E7DB-4943-92F5-2AAA456D77B4}"/>
            </a:ext>
          </a:extLst>
        </xdr:cNvPr>
        <xdr:cNvSpPr/>
      </xdr:nvSpPr>
      <xdr:spPr>
        <a:xfrm>
          <a:off x="3959678" y="3061607"/>
          <a:ext cx="5279572" cy="937629"/>
        </a:xfrm>
        <a:prstGeom prst="rect">
          <a:avLst/>
        </a:prstGeom>
        <a:noFill/>
      </xdr:spPr>
      <xdr:txBody>
        <a:bodyPr wrap="squar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809625</xdr:colOff>
      <xdr:row>10</xdr:row>
      <xdr:rowOff>99060</xdr:rowOff>
    </xdr:from>
    <xdr:ext cx="4171950" cy="1031629"/>
    <xdr:sp macro="" textlink="">
      <xdr:nvSpPr>
        <xdr:cNvPr id="2" name="Rectángulo 1">
          <a:extLst>
            <a:ext uri="{FF2B5EF4-FFF2-40B4-BE49-F238E27FC236}">
              <a16:creationId xmlns:a16="http://schemas.microsoft.com/office/drawing/2014/main" id="{212271B4-D219-4ABC-A50B-EC0812494315}"/>
            </a:ext>
          </a:extLst>
        </xdr:cNvPr>
        <xdr:cNvSpPr/>
      </xdr:nvSpPr>
      <xdr:spPr>
        <a:xfrm>
          <a:off x="3695700" y="1946910"/>
          <a:ext cx="4171950" cy="1031629"/>
        </a:xfrm>
        <a:prstGeom prst="rect">
          <a:avLst/>
        </a:prstGeom>
        <a:noFill/>
      </xdr:spPr>
      <xdr:txBody>
        <a:bodyPr wrap="square" lIns="91440" tIns="45720" rIns="91440" bIns="45720">
          <a:spAutoFit/>
        </a:bodyPr>
        <a:lstStyle/>
        <a:p>
          <a:pPr algn="ctr"/>
          <a:r>
            <a:rPr lang="es-ES" sz="6000" b="1" cap="none" spc="0">
              <a:ln w="22225">
                <a:solidFill>
                  <a:schemeClr val="accent2"/>
                </a:solidFill>
                <a:prstDash val="solid"/>
              </a:ln>
              <a:solidFill>
                <a:schemeClr val="accent2">
                  <a:lumMod val="40000"/>
                  <a:lumOff val="60000"/>
                </a:schemeClr>
              </a:solidFill>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aratula"/>
      <sheetName val="Tabla1"/>
      <sheetName val="Cat_Periodos"/>
      <sheetName val="Cat_URG"/>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vmlDrawing" Target="../drawings/vmlDrawing26.v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A30"/>
  <sheetViews>
    <sheetView showGridLines="0" view="pageBreakPreview" zoomScale="85" zoomScaleNormal="70" zoomScaleSheetLayoutView="85" workbookViewId="0">
      <selection activeCell="H35" sqref="H35"/>
    </sheetView>
  </sheetViews>
  <sheetFormatPr baseColWidth="10" defaultColWidth="11.42578125" defaultRowHeight="12.75"/>
  <cols>
    <col min="1" max="2" width="0.85546875" style="47" customWidth="1"/>
    <col min="3" max="3" width="12.5703125" style="47" customWidth="1"/>
    <col min="4" max="8" width="11.42578125" style="47"/>
    <col min="9" max="9" width="19.42578125" style="47" customWidth="1"/>
    <col min="10" max="10" width="4.42578125" style="47" customWidth="1"/>
    <col min="11" max="11" width="8.42578125" style="47" customWidth="1"/>
    <col min="12" max="12" width="12.5703125" style="47" customWidth="1"/>
    <col min="13" max="16384" width="11.42578125" style="47"/>
  </cols>
  <sheetData>
    <row r="1" spans="1:19" ht="14.45" customHeight="1"/>
    <row r="2" spans="1:19" ht="35.25">
      <c r="A2" s="418" t="s">
        <v>36</v>
      </c>
      <c r="B2" s="418"/>
      <c r="C2" s="418"/>
      <c r="D2" s="418"/>
      <c r="E2" s="418"/>
      <c r="F2" s="418"/>
      <c r="G2" s="418"/>
      <c r="H2" s="418"/>
      <c r="I2" s="418"/>
      <c r="J2" s="418"/>
      <c r="K2" s="418"/>
      <c r="L2" s="418"/>
      <c r="M2" s="418"/>
      <c r="N2" s="418"/>
      <c r="O2" s="418"/>
      <c r="P2" s="418"/>
      <c r="Q2" s="418"/>
      <c r="R2" s="418"/>
      <c r="S2" s="418"/>
    </row>
    <row r="3" spans="1:19">
      <c r="A3" s="61"/>
      <c r="B3" s="61"/>
      <c r="C3" s="61"/>
      <c r="D3" s="61"/>
      <c r="E3" s="61"/>
      <c r="F3" s="61"/>
      <c r="G3" s="61"/>
      <c r="H3" s="61"/>
      <c r="I3" s="61"/>
      <c r="J3" s="61"/>
      <c r="K3" s="61"/>
      <c r="L3" s="61"/>
      <c r="M3" s="61"/>
      <c r="N3" s="61"/>
      <c r="O3" s="61"/>
      <c r="P3" s="61"/>
      <c r="Q3" s="61"/>
    </row>
    <row r="4" spans="1:19">
      <c r="A4" s="61"/>
      <c r="B4" s="61"/>
      <c r="C4" s="61"/>
      <c r="D4" s="61"/>
      <c r="E4" s="61"/>
      <c r="F4" s="61"/>
      <c r="G4" s="61"/>
      <c r="H4" s="61"/>
      <c r="I4" s="61"/>
      <c r="J4" s="61"/>
      <c r="K4" s="61"/>
      <c r="L4" s="61"/>
      <c r="M4" s="61"/>
      <c r="N4" s="61"/>
      <c r="O4" s="61"/>
      <c r="P4" s="61"/>
      <c r="Q4" s="61"/>
    </row>
    <row r="5" spans="1:19">
      <c r="A5" s="61"/>
      <c r="B5" s="61"/>
      <c r="C5" s="61"/>
      <c r="D5" s="61"/>
      <c r="E5" s="61"/>
      <c r="F5" s="61"/>
      <c r="G5" s="61"/>
      <c r="H5" s="61"/>
      <c r="I5" s="61"/>
      <c r="J5" s="61"/>
      <c r="K5" s="61"/>
      <c r="L5" s="61"/>
      <c r="M5" s="61"/>
      <c r="N5" s="61"/>
      <c r="O5" s="61"/>
      <c r="P5" s="61"/>
      <c r="Q5" s="61"/>
    </row>
    <row r="6" spans="1:19">
      <c r="A6" s="61"/>
      <c r="B6" s="61"/>
      <c r="C6" s="61"/>
      <c r="D6" s="61"/>
      <c r="E6" s="61"/>
      <c r="F6" s="61"/>
      <c r="G6" s="61"/>
      <c r="H6" s="61"/>
      <c r="I6" s="61"/>
      <c r="J6" s="61"/>
      <c r="K6" s="61"/>
      <c r="L6" s="61"/>
      <c r="M6" s="61"/>
      <c r="N6" s="61"/>
      <c r="O6" s="61"/>
      <c r="P6" s="61"/>
      <c r="Q6" s="61"/>
    </row>
    <row r="7" spans="1:19">
      <c r="A7" s="61"/>
      <c r="B7" s="61"/>
      <c r="C7" s="61"/>
      <c r="D7" s="61"/>
      <c r="E7" s="61"/>
      <c r="F7" s="61"/>
      <c r="G7" s="61"/>
      <c r="H7" s="61"/>
      <c r="I7" s="61"/>
      <c r="J7" s="61"/>
      <c r="K7" s="61"/>
      <c r="L7" s="61"/>
      <c r="M7" s="61"/>
      <c r="N7" s="61"/>
      <c r="O7" s="61"/>
      <c r="P7" s="61"/>
      <c r="Q7" s="61"/>
    </row>
    <row r="8" spans="1:19">
      <c r="A8" s="61"/>
      <c r="B8" s="61"/>
      <c r="C8" s="61"/>
      <c r="D8" s="61"/>
      <c r="E8" s="61"/>
      <c r="F8" s="61"/>
      <c r="G8" s="61"/>
      <c r="H8" s="61"/>
      <c r="I8" s="61"/>
      <c r="J8" s="61"/>
      <c r="K8" s="61"/>
      <c r="L8" s="61"/>
      <c r="M8" s="61"/>
      <c r="N8" s="61"/>
      <c r="O8" s="61"/>
      <c r="P8" s="61"/>
      <c r="Q8" s="61"/>
    </row>
    <row r="9" spans="1:19">
      <c r="A9" s="61"/>
      <c r="B9" s="61"/>
      <c r="C9" s="61"/>
      <c r="D9" s="61"/>
      <c r="E9" s="61"/>
      <c r="F9" s="61"/>
      <c r="G9" s="61"/>
      <c r="H9" s="61"/>
      <c r="I9" s="61"/>
      <c r="J9" s="61"/>
      <c r="K9" s="61"/>
      <c r="L9" s="61"/>
      <c r="M9" s="61"/>
      <c r="N9" s="61"/>
      <c r="O9" s="61"/>
      <c r="P9" s="61"/>
      <c r="Q9" s="61"/>
    </row>
    <row r="10" spans="1:19" ht="48.6" customHeight="1">
      <c r="A10" s="417" t="s">
        <v>215</v>
      </c>
      <c r="B10" s="417"/>
      <c r="C10" s="417"/>
      <c r="D10" s="417"/>
      <c r="E10" s="417"/>
      <c r="F10" s="417"/>
      <c r="G10" s="417"/>
      <c r="H10" s="417"/>
      <c r="I10" s="417"/>
      <c r="J10" s="417"/>
      <c r="K10" s="417"/>
      <c r="L10" s="417"/>
      <c r="M10" s="417"/>
      <c r="N10" s="417"/>
      <c r="O10" s="417"/>
      <c r="P10" s="417"/>
      <c r="Q10" s="417"/>
      <c r="R10" s="417"/>
      <c r="S10" s="417"/>
    </row>
    <row r="11" spans="1:19" ht="48.6" customHeight="1">
      <c r="A11" s="62"/>
      <c r="B11" s="62"/>
      <c r="C11" s="62"/>
      <c r="D11" s="62"/>
      <c r="E11" s="62"/>
      <c r="F11" s="62"/>
      <c r="G11" s="62"/>
      <c r="H11" s="62"/>
      <c r="I11" s="62"/>
      <c r="J11" s="62"/>
      <c r="K11" s="62"/>
      <c r="L11" s="62"/>
      <c r="M11" s="62"/>
      <c r="N11" s="62"/>
      <c r="O11" s="62"/>
      <c r="P11" s="62"/>
      <c r="Q11" s="62"/>
      <c r="R11" s="62"/>
      <c r="S11" s="62"/>
    </row>
    <row r="12" spans="1:19" ht="32.25" customHeight="1">
      <c r="A12" s="62"/>
      <c r="B12" s="62"/>
      <c r="C12" s="62"/>
      <c r="D12" s="62"/>
      <c r="E12" s="62"/>
      <c r="F12" s="62"/>
      <c r="G12" s="62"/>
      <c r="H12" s="62"/>
      <c r="I12" s="62"/>
      <c r="J12" s="62"/>
      <c r="K12" s="62"/>
      <c r="L12" s="62"/>
      <c r="M12" s="62"/>
      <c r="N12" s="62"/>
      <c r="O12" s="62"/>
      <c r="P12" s="62"/>
      <c r="Q12" s="62"/>
      <c r="R12" s="62"/>
      <c r="S12" s="62"/>
    </row>
    <row r="13" spans="1:19" ht="35.25">
      <c r="A13" s="419"/>
      <c r="B13" s="419"/>
      <c r="C13" s="419"/>
      <c r="D13" s="419"/>
      <c r="E13" s="419"/>
      <c r="F13" s="419"/>
      <c r="G13" s="419"/>
      <c r="H13" s="419"/>
      <c r="I13" s="419"/>
      <c r="J13" s="419"/>
      <c r="K13" s="419"/>
      <c r="L13" s="419"/>
      <c r="M13" s="419"/>
      <c r="N13" s="419"/>
      <c r="O13" s="419"/>
      <c r="P13" s="419"/>
      <c r="Q13" s="419"/>
      <c r="R13" s="419"/>
      <c r="S13" s="419"/>
    </row>
    <row r="14" spans="1:19" ht="35.25">
      <c r="A14" s="63"/>
      <c r="B14" s="63"/>
      <c r="C14" s="63"/>
      <c r="D14" s="63"/>
      <c r="E14" s="63"/>
      <c r="F14" s="63"/>
      <c r="G14" s="63"/>
      <c r="H14" s="63"/>
      <c r="I14" s="63"/>
      <c r="J14" s="63"/>
      <c r="K14" s="63"/>
      <c r="L14" s="63"/>
      <c r="M14" s="63"/>
      <c r="N14" s="63"/>
      <c r="O14" s="63"/>
      <c r="P14" s="63"/>
      <c r="Q14" s="63"/>
    </row>
    <row r="15" spans="1:19" ht="27.75">
      <c r="A15" s="64"/>
      <c r="B15" s="64"/>
      <c r="C15" s="64"/>
      <c r="D15" s="64"/>
      <c r="E15" s="64"/>
      <c r="F15" s="64"/>
      <c r="G15" s="64"/>
      <c r="H15" s="64"/>
      <c r="I15" s="64"/>
      <c r="J15" s="64"/>
      <c r="K15" s="64"/>
      <c r="L15" s="64"/>
      <c r="M15" s="64"/>
      <c r="N15" s="64"/>
      <c r="O15" s="64"/>
      <c r="P15" s="61"/>
      <c r="Q15" s="61"/>
    </row>
    <row r="16" spans="1:19" ht="27.75">
      <c r="A16" s="64"/>
      <c r="B16" s="64"/>
      <c r="C16" s="64"/>
      <c r="D16" s="64"/>
      <c r="E16" s="64"/>
      <c r="F16" s="64"/>
      <c r="G16" s="64"/>
      <c r="H16" s="64"/>
      <c r="I16" s="64"/>
      <c r="J16" s="64"/>
      <c r="K16" s="64"/>
      <c r="L16" s="64"/>
      <c r="M16" s="64"/>
      <c r="N16" s="64"/>
      <c r="O16" s="64"/>
      <c r="P16" s="61"/>
      <c r="Q16" s="61"/>
    </row>
    <row r="17" spans="1:27" ht="35.25">
      <c r="B17" s="65"/>
      <c r="D17" s="65"/>
      <c r="E17" s="65"/>
      <c r="F17" s="421" t="s">
        <v>82</v>
      </c>
      <c r="G17" s="421"/>
      <c r="H17" s="421"/>
      <c r="I17" s="418" t="s">
        <v>212</v>
      </c>
      <c r="J17" s="418"/>
      <c r="K17" s="418"/>
      <c r="L17" s="418"/>
      <c r="M17" s="418"/>
      <c r="N17" s="418"/>
      <c r="O17" s="418"/>
      <c r="P17" s="65"/>
      <c r="Q17" s="65"/>
      <c r="R17" s="65"/>
      <c r="S17" s="65"/>
    </row>
    <row r="18" spans="1:27">
      <c r="A18" s="61"/>
      <c r="B18" s="61"/>
      <c r="C18" s="61"/>
      <c r="D18" s="61"/>
      <c r="E18" s="61"/>
      <c r="F18" s="61"/>
      <c r="G18" s="61"/>
      <c r="H18" s="61"/>
      <c r="I18" s="61"/>
      <c r="J18" s="61"/>
      <c r="K18" s="61"/>
      <c r="L18" s="61"/>
      <c r="M18" s="61"/>
      <c r="N18" s="61"/>
      <c r="O18" s="61"/>
      <c r="P18" s="61"/>
      <c r="Q18" s="61"/>
    </row>
    <row r="19" spans="1:27">
      <c r="A19" s="61"/>
      <c r="B19" s="61"/>
      <c r="C19" s="61"/>
      <c r="D19" s="61"/>
      <c r="E19" s="61"/>
      <c r="F19" s="61"/>
      <c r="G19" s="61"/>
      <c r="H19" s="61"/>
      <c r="I19" s="61"/>
      <c r="J19" s="61"/>
      <c r="K19" s="61"/>
      <c r="L19" s="61"/>
      <c r="M19" s="61"/>
      <c r="N19" s="61"/>
      <c r="O19" s="61"/>
      <c r="P19" s="61"/>
      <c r="Q19" s="61"/>
    </row>
    <row r="20" spans="1:27">
      <c r="A20" s="61"/>
      <c r="B20" s="61"/>
      <c r="C20" s="61"/>
      <c r="D20" s="61"/>
      <c r="E20" s="61"/>
      <c r="F20" s="61"/>
      <c r="G20" s="61"/>
      <c r="H20" s="61"/>
      <c r="I20" s="61"/>
      <c r="J20" s="61"/>
      <c r="K20" s="61"/>
      <c r="L20" s="61"/>
      <c r="M20" s="61"/>
      <c r="N20" s="61"/>
      <c r="O20" s="61"/>
      <c r="P20" s="61"/>
      <c r="Q20" s="61"/>
    </row>
    <row r="21" spans="1:27">
      <c r="A21" s="61"/>
      <c r="B21" s="61"/>
      <c r="C21" s="61"/>
      <c r="D21" s="61"/>
      <c r="E21" s="61"/>
      <c r="F21" s="61"/>
      <c r="G21" s="61"/>
      <c r="H21" s="61"/>
      <c r="I21" s="61"/>
      <c r="J21" s="61"/>
      <c r="K21" s="61"/>
      <c r="L21" s="61"/>
      <c r="M21" s="61"/>
      <c r="N21" s="61"/>
      <c r="O21" s="61"/>
      <c r="P21" s="61"/>
      <c r="Q21" s="61"/>
    </row>
    <row r="22" spans="1:27">
      <c r="A22" s="61"/>
      <c r="B22" s="61"/>
      <c r="C22" s="61"/>
      <c r="D22" s="61"/>
      <c r="E22" s="61"/>
      <c r="F22" s="61"/>
      <c r="G22" s="61"/>
      <c r="H22" s="61"/>
      <c r="I22" s="61"/>
      <c r="J22" s="61"/>
      <c r="K22" s="61"/>
      <c r="L22" s="61"/>
      <c r="M22" s="61"/>
      <c r="N22" s="61"/>
      <c r="O22" s="61"/>
      <c r="P22" s="61"/>
      <c r="Q22" s="61"/>
    </row>
    <row r="23" spans="1:27">
      <c r="A23" s="61"/>
      <c r="B23" s="61"/>
      <c r="C23" s="61"/>
      <c r="D23" s="61"/>
      <c r="E23" s="61"/>
      <c r="F23" s="61"/>
      <c r="G23" s="61"/>
      <c r="H23" s="61"/>
      <c r="I23" s="61"/>
      <c r="J23" s="61"/>
      <c r="K23" s="61"/>
      <c r="L23" s="61"/>
      <c r="M23" s="61"/>
      <c r="N23" s="61"/>
      <c r="O23" s="61"/>
      <c r="P23" s="61"/>
      <c r="Q23" s="61"/>
    </row>
    <row r="24" spans="1:27">
      <c r="A24" s="61"/>
      <c r="B24" s="61"/>
      <c r="C24" s="61"/>
      <c r="D24" s="61"/>
      <c r="E24" s="61"/>
      <c r="F24" s="61"/>
      <c r="G24" s="61"/>
      <c r="H24" s="61"/>
      <c r="I24" s="61"/>
      <c r="J24" s="61"/>
      <c r="K24" s="61"/>
      <c r="L24" s="61"/>
      <c r="M24" s="61"/>
      <c r="N24" s="61"/>
      <c r="O24" s="61"/>
      <c r="P24" s="61"/>
      <c r="Q24" s="61"/>
    </row>
    <row r="25" spans="1:27">
      <c r="A25" s="61"/>
      <c r="B25" s="61"/>
      <c r="C25" s="61"/>
      <c r="D25" s="61"/>
      <c r="E25" s="61"/>
      <c r="F25" s="61"/>
      <c r="G25" s="61"/>
      <c r="H25" s="61"/>
      <c r="I25" s="61"/>
      <c r="J25" s="61"/>
      <c r="K25" s="61"/>
      <c r="L25" s="61"/>
      <c r="M25" s="61"/>
      <c r="N25" s="61"/>
      <c r="O25" s="61"/>
      <c r="P25" s="61"/>
      <c r="Q25" s="61"/>
    </row>
    <row r="26" spans="1:27" ht="18.75">
      <c r="A26" s="420" t="s">
        <v>157</v>
      </c>
      <c r="B26" s="420"/>
      <c r="C26" s="420"/>
      <c r="D26" s="420"/>
      <c r="E26" s="71"/>
      <c r="F26" s="72"/>
      <c r="G26" s="72"/>
      <c r="H26" s="73"/>
      <c r="I26" s="66"/>
      <c r="J26" s="67"/>
      <c r="K26" s="420" t="s">
        <v>158</v>
      </c>
      <c r="L26" s="420"/>
      <c r="M26" s="71"/>
      <c r="N26" s="71"/>
      <c r="O26" s="72"/>
      <c r="P26" s="72"/>
      <c r="Q26" s="68"/>
      <c r="R26" s="69"/>
      <c r="S26" s="69"/>
    </row>
    <row r="27" spans="1:27" ht="15.75">
      <c r="A27" s="68"/>
      <c r="B27" s="68"/>
      <c r="C27" s="68"/>
      <c r="D27" s="67"/>
      <c r="E27" s="416" t="s">
        <v>1220</v>
      </c>
      <c r="F27" s="416"/>
      <c r="G27" s="416"/>
      <c r="H27" s="416"/>
      <c r="I27" s="68"/>
      <c r="J27" s="67"/>
      <c r="K27" s="68"/>
      <c r="L27" s="67"/>
      <c r="M27" s="416" t="s">
        <v>1281</v>
      </c>
      <c r="N27" s="416"/>
      <c r="O27" s="416"/>
      <c r="P27" s="416"/>
      <c r="Q27" s="68"/>
      <c r="R27" s="69"/>
      <c r="S27" s="69"/>
      <c r="U27" s="68"/>
      <c r="V27" s="67"/>
      <c r="W27" s="416"/>
      <c r="X27" s="416"/>
      <c r="Y27" s="416"/>
      <c r="Z27" s="416"/>
      <c r="AA27" s="68"/>
    </row>
    <row r="28" spans="1:27" ht="15.75">
      <c r="A28" s="70"/>
      <c r="B28" s="70"/>
      <c r="C28" s="416" t="s">
        <v>1221</v>
      </c>
      <c r="D28" s="416"/>
      <c r="E28" s="416"/>
      <c r="F28" s="416"/>
      <c r="G28" s="416"/>
      <c r="H28" s="416"/>
      <c r="I28" s="416"/>
      <c r="J28" s="70"/>
      <c r="K28" s="416" t="s">
        <v>1222</v>
      </c>
      <c r="L28" s="416"/>
      <c r="M28" s="416"/>
      <c r="N28" s="416"/>
      <c r="O28" s="416"/>
      <c r="P28" s="416"/>
      <c r="Q28" s="416"/>
      <c r="R28" s="416"/>
      <c r="S28" s="416"/>
      <c r="U28" s="416"/>
      <c r="V28" s="416"/>
      <c r="W28" s="416"/>
      <c r="X28" s="416"/>
      <c r="Y28" s="416"/>
      <c r="Z28" s="416"/>
      <c r="AA28" s="416"/>
    </row>
    <row r="29" spans="1:27">
      <c r="A29" s="70"/>
      <c r="B29" s="70"/>
      <c r="C29" s="70"/>
      <c r="D29" s="70"/>
      <c r="E29" s="70"/>
      <c r="F29" s="70"/>
      <c r="G29" s="70"/>
      <c r="H29" s="70"/>
      <c r="I29" s="70"/>
      <c r="J29" s="70"/>
      <c r="K29" s="70"/>
      <c r="L29" s="70"/>
      <c r="M29" s="70"/>
      <c r="N29" s="70"/>
      <c r="O29" s="70"/>
      <c r="P29" s="70"/>
      <c r="Q29" s="70"/>
      <c r="R29" s="70"/>
      <c r="S29" s="70"/>
    </row>
    <row r="30" spans="1:27">
      <c r="A30" s="70"/>
      <c r="B30" s="70"/>
      <c r="C30" s="70"/>
      <c r="D30" s="70"/>
      <c r="E30" s="70"/>
      <c r="F30" s="70"/>
      <c r="G30" s="70"/>
      <c r="H30" s="70"/>
      <c r="I30" s="70"/>
      <c r="J30" s="70"/>
      <c r="K30" s="70"/>
      <c r="L30" s="70"/>
      <c r="M30" s="70"/>
      <c r="N30" s="70"/>
      <c r="O30" s="70"/>
      <c r="P30" s="70"/>
      <c r="Q30" s="70"/>
      <c r="R30" s="70"/>
      <c r="S30" s="70"/>
    </row>
  </sheetData>
  <mergeCells count="13">
    <mergeCell ref="W27:Z27"/>
    <mergeCell ref="U28:AA28"/>
    <mergeCell ref="K28:S28"/>
    <mergeCell ref="A10:S10"/>
    <mergeCell ref="A2:S2"/>
    <mergeCell ref="A13:S13"/>
    <mergeCell ref="E27:H27"/>
    <mergeCell ref="K26:L26"/>
    <mergeCell ref="M27:P27"/>
    <mergeCell ref="A26:D26"/>
    <mergeCell ref="F17:H17"/>
    <mergeCell ref="I17:O17"/>
    <mergeCell ref="C28:I28"/>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 xml:space="preserve">&amp;C&amp;G&amp;R
</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S29"/>
  <sheetViews>
    <sheetView showGridLines="0" view="pageBreakPreview" topLeftCell="A10" zoomScale="70" zoomScaleNormal="55" zoomScaleSheetLayoutView="70" zoomScalePageLayoutView="20" workbookViewId="0">
      <selection activeCell="C29" sqref="C29"/>
    </sheetView>
  </sheetViews>
  <sheetFormatPr baseColWidth="10" defaultColWidth="11.42578125" defaultRowHeight="12.75"/>
  <cols>
    <col min="1" max="1" width="2.140625" style="3" customWidth="1"/>
    <col min="2" max="2" width="46.140625" style="3" customWidth="1"/>
    <col min="3" max="3" width="104" style="3" customWidth="1"/>
    <col min="4" max="4" width="15" style="3" customWidth="1"/>
    <col min="5" max="6" width="15.42578125" style="3" customWidth="1"/>
    <col min="7" max="7" width="14.42578125" style="3" customWidth="1"/>
    <col min="8" max="8" width="55" style="3" customWidth="1"/>
    <col min="9" max="9" width="3.5703125" style="3" customWidth="1"/>
    <col min="10" max="16384" width="11.42578125" style="3"/>
  </cols>
  <sheetData>
    <row r="1" spans="1:19" ht="14.45" customHeight="1"/>
    <row r="2" spans="1:19" ht="35.1" customHeight="1">
      <c r="B2" s="424" t="s">
        <v>37</v>
      </c>
      <c r="C2" s="424"/>
      <c r="D2" s="424"/>
      <c r="E2" s="424"/>
      <c r="F2" s="424"/>
      <c r="G2" s="424"/>
      <c r="H2" s="424"/>
    </row>
    <row r="3" spans="1:19" ht="18">
      <c r="B3" s="103" t="s">
        <v>79</v>
      </c>
      <c r="C3" s="431" t="s">
        <v>216</v>
      </c>
      <c r="D3" s="432"/>
      <c r="E3" s="432"/>
      <c r="F3" s="432"/>
      <c r="G3" s="432"/>
      <c r="H3" s="433"/>
    </row>
    <row r="4" spans="1:19" ht="25.35" customHeight="1">
      <c r="B4" s="103" t="s">
        <v>80</v>
      </c>
      <c r="C4" s="431" t="s">
        <v>218</v>
      </c>
      <c r="D4" s="432"/>
      <c r="E4" s="432"/>
      <c r="F4" s="432"/>
      <c r="G4" s="432"/>
      <c r="H4" s="433"/>
    </row>
    <row r="5" spans="1:19" ht="25.35" customHeight="1">
      <c r="B5" s="103" t="s">
        <v>69</v>
      </c>
      <c r="C5" s="434">
        <v>45568</v>
      </c>
      <c r="D5" s="435"/>
      <c r="E5" s="435"/>
      <c r="F5" s="435"/>
      <c r="G5" s="435"/>
      <c r="H5" s="436"/>
    </row>
    <row r="6" spans="1:19" ht="3.6" customHeight="1">
      <c r="B6" s="232"/>
      <c r="C6" s="232"/>
      <c r="D6" s="232"/>
      <c r="E6" s="232"/>
      <c r="F6" s="232"/>
      <c r="G6" s="232"/>
      <c r="H6" s="428" t="s">
        <v>122</v>
      </c>
    </row>
    <row r="7" spans="1:19" ht="26.45" customHeight="1">
      <c r="B7" s="440" t="s">
        <v>38</v>
      </c>
      <c r="C7" s="437" t="s">
        <v>120</v>
      </c>
      <c r="D7" s="425" t="s">
        <v>121</v>
      </c>
      <c r="E7" s="427"/>
      <c r="F7" s="427"/>
      <c r="G7" s="426"/>
      <c r="H7" s="429"/>
      <c r="I7" s="43"/>
    </row>
    <row r="8" spans="1:19" ht="41.45" customHeight="1">
      <c r="B8" s="441"/>
      <c r="C8" s="438"/>
      <c r="D8" s="425" t="s">
        <v>39</v>
      </c>
      <c r="E8" s="426"/>
      <c r="F8" s="425" t="s">
        <v>40</v>
      </c>
      <c r="G8" s="426"/>
      <c r="H8" s="429"/>
      <c r="I8" s="43"/>
    </row>
    <row r="9" spans="1:19" ht="31.35" customHeight="1">
      <c r="B9" s="442"/>
      <c r="C9" s="439"/>
      <c r="D9" s="87" t="s">
        <v>67</v>
      </c>
      <c r="E9" s="87" t="s">
        <v>68</v>
      </c>
      <c r="F9" s="87" t="s">
        <v>41</v>
      </c>
      <c r="G9" s="87" t="s">
        <v>42</v>
      </c>
      <c r="H9" s="430"/>
      <c r="I9" s="44"/>
    </row>
    <row r="10" spans="1:19" s="8" customFormat="1" ht="38.25" customHeight="1">
      <c r="B10" s="74" t="s">
        <v>65</v>
      </c>
      <c r="C10" s="75" t="s">
        <v>58</v>
      </c>
      <c r="D10" s="266" t="s">
        <v>1215</v>
      </c>
      <c r="E10" s="203"/>
      <c r="F10" s="266" t="s">
        <v>1215</v>
      </c>
      <c r="G10" s="266" t="s">
        <v>1215</v>
      </c>
      <c r="H10" s="76"/>
    </row>
    <row r="11" spans="1:19" s="8" customFormat="1" ht="38.25" customHeight="1">
      <c r="B11" s="74" t="s">
        <v>59</v>
      </c>
      <c r="C11" s="75" t="s">
        <v>64</v>
      </c>
      <c r="D11" s="266" t="s">
        <v>1215</v>
      </c>
      <c r="E11" s="203"/>
      <c r="F11" s="266" t="s">
        <v>1215</v>
      </c>
      <c r="G11" s="266" t="s">
        <v>1215</v>
      </c>
      <c r="H11" s="76"/>
    </row>
    <row r="12" spans="1:19" s="8" customFormat="1" ht="38.25" customHeight="1">
      <c r="B12" s="74" t="s">
        <v>72</v>
      </c>
      <c r="C12" s="75" t="s">
        <v>73</v>
      </c>
      <c r="D12" s="266" t="s">
        <v>1215</v>
      </c>
      <c r="E12" s="203"/>
      <c r="F12" s="266" t="s">
        <v>1215</v>
      </c>
      <c r="G12" s="266" t="s">
        <v>1215</v>
      </c>
      <c r="H12" s="76"/>
    </row>
    <row r="13" spans="1:19" s="8" customFormat="1" ht="38.25" customHeight="1">
      <c r="A13" s="54"/>
      <c r="B13" s="152" t="s">
        <v>43</v>
      </c>
      <c r="C13" s="77" t="s">
        <v>44</v>
      </c>
      <c r="D13" s="266" t="s">
        <v>1215</v>
      </c>
      <c r="E13" s="266"/>
      <c r="F13" s="266" t="s">
        <v>1215</v>
      </c>
      <c r="G13" s="266" t="s">
        <v>1215</v>
      </c>
      <c r="H13" s="79"/>
      <c r="I13" s="54"/>
      <c r="J13" s="54"/>
      <c r="K13" s="54"/>
      <c r="L13" s="54"/>
      <c r="M13" s="54"/>
      <c r="N13" s="54"/>
      <c r="O13" s="54"/>
      <c r="P13" s="54"/>
      <c r="Q13" s="54"/>
      <c r="R13" s="54"/>
      <c r="S13" s="54"/>
    </row>
    <row r="14" spans="1:19" s="8" customFormat="1" ht="38.25" customHeight="1">
      <c r="B14" s="74" t="s">
        <v>180</v>
      </c>
      <c r="C14" s="75" t="s">
        <v>181</v>
      </c>
      <c r="D14" s="266" t="s">
        <v>1215</v>
      </c>
      <c r="E14" s="203"/>
      <c r="F14" s="266" t="s">
        <v>1215</v>
      </c>
      <c r="G14" s="266" t="s">
        <v>1215</v>
      </c>
      <c r="H14" s="76"/>
    </row>
    <row r="15" spans="1:19" s="8" customFormat="1" ht="38.25" customHeight="1">
      <c r="B15" s="74" t="s">
        <v>45</v>
      </c>
      <c r="C15" s="77" t="s">
        <v>46</v>
      </c>
      <c r="D15" s="266" t="s">
        <v>1215</v>
      </c>
      <c r="E15" s="78"/>
      <c r="F15" s="266" t="s">
        <v>1215</v>
      </c>
      <c r="G15" s="266" t="s">
        <v>1215</v>
      </c>
      <c r="H15" s="79"/>
    </row>
    <row r="16" spans="1:19" s="8" customFormat="1" ht="38.25" customHeight="1">
      <c r="B16" s="74" t="s">
        <v>189</v>
      </c>
      <c r="C16" s="77" t="s">
        <v>75</v>
      </c>
      <c r="D16" s="266" t="s">
        <v>1215</v>
      </c>
      <c r="E16" s="78"/>
      <c r="F16" s="266" t="s">
        <v>1215</v>
      </c>
      <c r="G16" s="266" t="s">
        <v>1215</v>
      </c>
      <c r="H16" s="80"/>
    </row>
    <row r="17" spans="2:11" s="8" customFormat="1" ht="38.25" customHeight="1">
      <c r="B17" s="74" t="s">
        <v>47</v>
      </c>
      <c r="C17" s="77" t="s">
        <v>48</v>
      </c>
      <c r="D17" s="266" t="s">
        <v>1215</v>
      </c>
      <c r="E17" s="78"/>
      <c r="F17" s="266" t="s">
        <v>1215</v>
      </c>
      <c r="G17" s="266" t="s">
        <v>1215</v>
      </c>
      <c r="H17" s="80"/>
    </row>
    <row r="18" spans="2:11" s="8" customFormat="1" ht="38.25" customHeight="1">
      <c r="B18" s="74" t="s">
        <v>49</v>
      </c>
      <c r="C18" s="77" t="s">
        <v>50</v>
      </c>
      <c r="D18" s="78"/>
      <c r="E18" s="266" t="s">
        <v>1215</v>
      </c>
      <c r="F18" s="266"/>
      <c r="G18" s="266"/>
      <c r="H18" s="80"/>
    </row>
    <row r="19" spans="2:11" s="8" customFormat="1" ht="38.25" customHeight="1">
      <c r="B19" s="74" t="s">
        <v>51</v>
      </c>
      <c r="C19" s="77" t="s">
        <v>52</v>
      </c>
      <c r="D19" s="266" t="s">
        <v>1215</v>
      </c>
      <c r="E19" s="78"/>
      <c r="F19" s="266" t="s">
        <v>1215</v>
      </c>
      <c r="G19" s="266" t="s">
        <v>1215</v>
      </c>
      <c r="H19" s="80"/>
    </row>
    <row r="20" spans="2:11" s="8" customFormat="1" ht="38.25" customHeight="1">
      <c r="B20" s="74" t="s">
        <v>53</v>
      </c>
      <c r="C20" s="77" t="s">
        <v>54</v>
      </c>
      <c r="D20" s="78"/>
      <c r="E20" s="266" t="s">
        <v>1215</v>
      </c>
      <c r="F20" s="266"/>
      <c r="G20" s="266"/>
      <c r="H20" s="80"/>
    </row>
    <row r="21" spans="2:11" s="8" customFormat="1" ht="38.25" customHeight="1">
      <c r="B21" s="152" t="s">
        <v>136</v>
      </c>
      <c r="C21" s="77" t="s">
        <v>130</v>
      </c>
      <c r="D21" s="266" t="s">
        <v>1215</v>
      </c>
      <c r="E21" s="266"/>
      <c r="F21" s="266" t="s">
        <v>1215</v>
      </c>
      <c r="G21" s="266" t="s">
        <v>1215</v>
      </c>
      <c r="H21" s="79"/>
    </row>
    <row r="22" spans="2:11" s="8" customFormat="1" ht="38.25" customHeight="1">
      <c r="B22" s="74" t="s">
        <v>55</v>
      </c>
      <c r="C22" s="77" t="s">
        <v>160</v>
      </c>
      <c r="D22" s="266" t="s">
        <v>1215</v>
      </c>
      <c r="E22" s="78"/>
      <c r="F22" s="266" t="s">
        <v>1215</v>
      </c>
      <c r="G22" s="266" t="s">
        <v>1215</v>
      </c>
      <c r="H22" s="80"/>
    </row>
    <row r="23" spans="2:11" s="8" customFormat="1" ht="38.25" customHeight="1">
      <c r="B23" s="74" t="s">
        <v>195</v>
      </c>
      <c r="C23" s="77" t="s">
        <v>196</v>
      </c>
      <c r="D23" s="266" t="s">
        <v>1215</v>
      </c>
      <c r="E23" s="78"/>
      <c r="F23" s="266" t="s">
        <v>1215</v>
      </c>
      <c r="G23" s="266" t="s">
        <v>1215</v>
      </c>
      <c r="H23" s="80"/>
    </row>
    <row r="24" spans="2:11" s="8" customFormat="1" ht="60.6" customHeight="1">
      <c r="B24" s="152" t="s">
        <v>56</v>
      </c>
      <c r="C24" s="77" t="s">
        <v>57</v>
      </c>
      <c r="D24" s="266" t="s">
        <v>1215</v>
      </c>
      <c r="E24" s="266"/>
      <c r="F24" s="266" t="s">
        <v>1215</v>
      </c>
      <c r="G24" s="266" t="s">
        <v>1215</v>
      </c>
      <c r="H24" s="204"/>
    </row>
    <row r="25" spans="2:11">
      <c r="B25" s="81" t="s">
        <v>205</v>
      </c>
      <c r="C25" s="81"/>
      <c r="D25" s="81"/>
      <c r="E25" s="81"/>
      <c r="F25" s="81"/>
      <c r="G25" s="81"/>
      <c r="H25" s="81"/>
    </row>
    <row r="26" spans="2:11" ht="41.25" customHeight="1">
      <c r="B26" s="81"/>
      <c r="C26" s="81"/>
      <c r="D26" s="81"/>
      <c r="E26" s="81"/>
      <c r="F26" s="81"/>
      <c r="G26" s="81"/>
      <c r="H26" s="81"/>
    </row>
    <row r="27" spans="2:11" ht="15.75">
      <c r="B27" s="82" t="s">
        <v>149</v>
      </c>
      <c r="C27" s="86"/>
      <c r="D27" s="83"/>
      <c r="E27" s="82" t="s">
        <v>150</v>
      </c>
      <c r="F27" s="153"/>
      <c r="G27" s="153"/>
      <c r="H27" s="153"/>
      <c r="I27" s="45"/>
    </row>
    <row r="28" spans="2:11" ht="15.75">
      <c r="B28" s="84"/>
      <c r="C28" s="151" t="s">
        <v>1281</v>
      </c>
      <c r="D28" s="83"/>
      <c r="E28" s="84"/>
      <c r="F28" s="423" t="s">
        <v>1220</v>
      </c>
      <c r="G28" s="423"/>
      <c r="H28" s="423"/>
      <c r="I28" s="67"/>
      <c r="J28" s="67"/>
      <c r="K28" s="68"/>
    </row>
    <row r="29" spans="2:11">
      <c r="B29" s="85"/>
      <c r="C29" s="268" t="s">
        <v>1222</v>
      </c>
      <c r="D29" s="85"/>
      <c r="E29" s="85"/>
      <c r="F29" s="422" t="s">
        <v>1221</v>
      </c>
      <c r="G29" s="422"/>
      <c r="H29" s="422"/>
      <c r="I29" s="267"/>
      <c r="J29" s="267"/>
      <c r="K29" s="267"/>
    </row>
  </sheetData>
  <mergeCells count="12">
    <mergeCell ref="F29:H29"/>
    <mergeCell ref="F28:H28"/>
    <mergeCell ref="B2:H2"/>
    <mergeCell ref="D8:E8"/>
    <mergeCell ref="F8:G8"/>
    <mergeCell ref="D7:G7"/>
    <mergeCell ref="H6:H9"/>
    <mergeCell ref="C3:H3"/>
    <mergeCell ref="C4:H4"/>
    <mergeCell ref="C5:H5"/>
    <mergeCell ref="C7:C9"/>
    <mergeCell ref="B7:B9"/>
  </mergeCells>
  <pageMargins left="0.19685039370078741" right="0.19685039370078741" top="1.3779527559055118" bottom="0.86614173228346458" header="0.39370078740157483" footer="0.59055118110236227"/>
  <pageSetup scale="45" fitToHeight="0" orientation="landscape" r:id="rId1"/>
  <headerFooter scaleWithDoc="0">
    <oddHeader xml:space="preserve">&amp;C&amp;G&amp;R
</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S32"/>
  <sheetViews>
    <sheetView showGridLines="0" view="pageBreakPreview" topLeftCell="A17" zoomScale="70" zoomScaleNormal="80" zoomScaleSheetLayoutView="70" workbookViewId="0">
      <selection activeCell="C49" sqref="C49"/>
    </sheetView>
  </sheetViews>
  <sheetFormatPr baseColWidth="10" defaultColWidth="11.42578125" defaultRowHeight="12.75"/>
  <cols>
    <col min="1" max="1" width="3.140625" style="1" customWidth="1"/>
    <col min="2" max="2" width="64.5703125" style="1" customWidth="1"/>
    <col min="3" max="3" width="45.5703125" style="1" customWidth="1"/>
    <col min="4" max="4" width="78.5703125" style="1" customWidth="1"/>
    <col min="5" max="5" width="177.42578125" style="1" customWidth="1"/>
    <col min="6" max="6" width="4.5703125" style="1" customWidth="1"/>
    <col min="7" max="16384" width="11.42578125" style="1"/>
  </cols>
  <sheetData>
    <row r="1" spans="1:19" ht="14.45" customHeight="1"/>
    <row r="2" spans="1:19" ht="73.5" customHeight="1">
      <c r="B2" s="446" t="s">
        <v>59</v>
      </c>
      <c r="C2" s="446"/>
      <c r="D2" s="446"/>
      <c r="E2" s="446"/>
    </row>
    <row r="3" spans="1:19" ht="27.75" customHeight="1">
      <c r="B3" s="458" t="s">
        <v>60</v>
      </c>
      <c r="C3" s="458"/>
      <c r="D3" s="458"/>
      <c r="E3" s="458"/>
    </row>
    <row r="4" spans="1:19" ht="19.350000000000001" customHeight="1">
      <c r="B4" s="458"/>
      <c r="C4" s="458"/>
      <c r="D4" s="458"/>
      <c r="E4" s="458"/>
    </row>
    <row r="5" spans="1:19" ht="13.5" customHeight="1">
      <c r="B5" s="458"/>
      <c r="C5" s="458"/>
      <c r="D5" s="458"/>
      <c r="E5" s="458"/>
    </row>
    <row r="6" spans="1:19" ht="2.4500000000000002" customHeight="1">
      <c r="B6" s="458"/>
      <c r="C6" s="458"/>
      <c r="D6" s="458"/>
      <c r="E6" s="458"/>
    </row>
    <row r="7" spans="1:19">
      <c r="B7" s="9"/>
      <c r="C7" s="9"/>
      <c r="D7" s="9"/>
      <c r="E7" s="9"/>
    </row>
    <row r="8" spans="1:19" ht="0.6" customHeight="1">
      <c r="B8" s="9"/>
      <c r="C8" s="9"/>
      <c r="D8" s="9"/>
      <c r="E8" s="9"/>
    </row>
    <row r="9" spans="1:19" ht="6.6" hidden="1" customHeight="1">
      <c r="B9" s="9"/>
      <c r="C9" s="9"/>
      <c r="D9" s="9"/>
      <c r="E9" s="9"/>
    </row>
    <row r="10" spans="1:19" ht="35.25" customHeight="1">
      <c r="B10" s="454" t="s">
        <v>79</v>
      </c>
      <c r="C10" s="455"/>
      <c r="D10" s="456" t="s">
        <v>216</v>
      </c>
      <c r="E10" s="457"/>
    </row>
    <row r="11" spans="1:19" ht="35.25" customHeight="1">
      <c r="B11" s="452" t="s">
        <v>80</v>
      </c>
      <c r="C11" s="453"/>
      <c r="D11" s="456" t="s">
        <v>218</v>
      </c>
      <c r="E11" s="457"/>
    </row>
    <row r="12" spans="1:19" ht="44.25" customHeight="1">
      <c r="B12" s="452" t="s">
        <v>69</v>
      </c>
      <c r="C12" s="453"/>
      <c r="D12" s="450">
        <v>45568</v>
      </c>
      <c r="E12" s="451"/>
    </row>
    <row r="13" spans="1:19" ht="11.1" customHeight="1">
      <c r="A13" s="48"/>
      <c r="B13" s="53"/>
      <c r="C13" s="53"/>
      <c r="D13" s="449"/>
      <c r="E13" s="449"/>
      <c r="F13" s="48"/>
      <c r="G13" s="48"/>
      <c r="H13" s="48"/>
      <c r="I13" s="48"/>
      <c r="J13" s="48"/>
      <c r="K13" s="48"/>
      <c r="L13" s="48"/>
      <c r="M13" s="48"/>
      <c r="N13" s="48"/>
      <c r="O13" s="48"/>
      <c r="P13" s="48"/>
      <c r="Q13" s="48"/>
      <c r="R13" s="48"/>
      <c r="S13" s="48"/>
    </row>
    <row r="14" spans="1:19" s="40" customFormat="1" ht="57.6" customHeight="1">
      <c r="B14" s="104" t="s">
        <v>61</v>
      </c>
      <c r="C14" s="105" t="s">
        <v>74</v>
      </c>
      <c r="D14" s="459" t="s">
        <v>62</v>
      </c>
      <c r="E14" s="460"/>
      <c r="F14" s="41"/>
    </row>
    <row r="15" spans="1:19" s="7" customFormat="1" ht="171" customHeight="1">
      <c r="B15" s="88" t="s">
        <v>208</v>
      </c>
      <c r="C15" s="205">
        <v>-523132532.0999999</v>
      </c>
      <c r="D15" s="447" t="s">
        <v>1242</v>
      </c>
      <c r="E15" s="448"/>
    </row>
    <row r="16" spans="1:19" s="7" customFormat="1" ht="333" customHeight="1">
      <c r="B16" s="88" t="s">
        <v>66</v>
      </c>
      <c r="C16" s="205">
        <v>2215862902.8400002</v>
      </c>
      <c r="D16" s="445" t="s">
        <v>1243</v>
      </c>
      <c r="E16" s="445"/>
    </row>
    <row r="17" spans="2:7" s="7" customFormat="1" ht="291.75" customHeight="1">
      <c r="B17" s="88" t="s">
        <v>63</v>
      </c>
      <c r="C17" s="205">
        <v>2120323996.1800001</v>
      </c>
      <c r="D17" s="445" t="s">
        <v>1244</v>
      </c>
      <c r="E17" s="445"/>
    </row>
    <row r="18" spans="2:7">
      <c r="B18" s="42" t="s">
        <v>205</v>
      </c>
      <c r="C18" s="42"/>
      <c r="D18" s="42"/>
      <c r="E18" s="42"/>
    </row>
    <row r="19" spans="2:7" s="47" customFormat="1">
      <c r="B19" s="89"/>
      <c r="C19" s="89"/>
      <c r="D19" s="89"/>
      <c r="E19" s="89"/>
    </row>
    <row r="20" spans="2:7" s="47" customFormat="1">
      <c r="B20" s="89"/>
      <c r="C20" s="89"/>
      <c r="D20" s="89"/>
      <c r="E20" s="89"/>
    </row>
    <row r="21" spans="2:7" s="47" customFormat="1">
      <c r="B21" s="89"/>
      <c r="C21" s="89"/>
      <c r="D21" s="89"/>
      <c r="E21" s="89"/>
    </row>
    <row r="22" spans="2:7" s="47" customFormat="1" ht="23.25">
      <c r="B22" s="90" t="s">
        <v>1275</v>
      </c>
      <c r="C22" s="89"/>
      <c r="D22" s="89"/>
      <c r="E22" s="384" t="s">
        <v>1277</v>
      </c>
    </row>
    <row r="23" spans="2:7" s="47" customFormat="1" ht="15.75">
      <c r="B23" s="443" t="s">
        <v>1281</v>
      </c>
      <c r="C23" s="443"/>
      <c r="D23" s="89"/>
      <c r="E23" s="444" t="s">
        <v>1276</v>
      </c>
      <c r="F23" s="444"/>
      <c r="G23" s="444"/>
    </row>
    <row r="24" spans="2:7" s="47" customFormat="1" ht="15.75">
      <c r="B24" s="443" t="s">
        <v>1222</v>
      </c>
      <c r="C24" s="443"/>
      <c r="D24" s="89"/>
      <c r="E24" s="444" t="s">
        <v>1241</v>
      </c>
      <c r="F24" s="444"/>
      <c r="G24" s="444"/>
    </row>
    <row r="25" spans="2:7" s="47" customFormat="1"/>
    <row r="26" spans="2:7" s="47" customFormat="1"/>
    <row r="27" spans="2:7" s="47" customFormat="1"/>
    <row r="28" spans="2:7" s="47" customFormat="1"/>
    <row r="29" spans="2:7" s="47" customFormat="1"/>
    <row r="30" spans="2:7" s="47" customFormat="1"/>
    <row r="31" spans="2:7" s="47" customFormat="1"/>
    <row r="32" spans="2:7" s="47" customFormat="1"/>
  </sheetData>
  <sheetProtection formatColumns="0" formatRows="0"/>
  <mergeCells count="17">
    <mergeCell ref="D16:E16"/>
    <mergeCell ref="B2:E2"/>
    <mergeCell ref="D15:E15"/>
    <mergeCell ref="D13:E13"/>
    <mergeCell ref="D12:E12"/>
    <mergeCell ref="B12:C12"/>
    <mergeCell ref="B10:C10"/>
    <mergeCell ref="D10:E10"/>
    <mergeCell ref="B3:E6"/>
    <mergeCell ref="D14:E14"/>
    <mergeCell ref="B11:C11"/>
    <mergeCell ref="D11:E11"/>
    <mergeCell ref="B23:C23"/>
    <mergeCell ref="B24:C24"/>
    <mergeCell ref="E23:G23"/>
    <mergeCell ref="E24:G24"/>
    <mergeCell ref="D17:E17"/>
  </mergeCells>
  <pageMargins left="0.19685039370078741" right="0.19685039370078741" top="1.3779527559055118" bottom="0.86614173228346458" header="0.39370078740157483" footer="0.59055118110236227"/>
  <pageSetup scale="35" fitToHeight="0" orientation="landscape" r:id="rId1"/>
  <headerFooter scaleWithDoc="0">
    <oddHeader xml:space="preserve">&amp;C&amp;G&amp;R
</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M68"/>
  <sheetViews>
    <sheetView showGridLines="0" view="pageBreakPreview" topLeftCell="A5" zoomScale="55" zoomScaleNormal="55" zoomScaleSheetLayoutView="55" workbookViewId="0">
      <pane ySplit="5" topLeftCell="A55" activePane="bottomLeft" state="frozen"/>
      <selection activeCell="C33" sqref="C33"/>
      <selection pane="bottomLeft" activeCell="C31" sqref="C31:C33"/>
    </sheetView>
  </sheetViews>
  <sheetFormatPr baseColWidth="10" defaultColWidth="11.42578125" defaultRowHeight="12.75"/>
  <cols>
    <col min="1" max="1" width="2.42578125" style="1" customWidth="1"/>
    <col min="2" max="2" width="15.42578125" style="1" customWidth="1"/>
    <col min="3" max="3" width="17.85546875" style="1" bestFit="1" customWidth="1"/>
    <col min="4" max="5" width="18" style="1" customWidth="1"/>
    <col min="6" max="6" width="17.85546875" style="1" bestFit="1" customWidth="1"/>
    <col min="7" max="7" width="15.5703125" style="1" customWidth="1"/>
    <col min="8" max="9" width="17.85546875" style="1" bestFit="1" customWidth="1"/>
    <col min="10" max="10" width="19.140625" style="1" customWidth="1"/>
    <col min="11" max="11" width="18.5703125" style="1" customWidth="1"/>
    <col min="12" max="12" width="18.140625" style="269" customWidth="1"/>
    <col min="13" max="13" width="94.42578125" style="55" customWidth="1"/>
    <col min="14" max="14" width="3.5703125" style="1" customWidth="1"/>
    <col min="15" max="16384" width="11.42578125" style="1"/>
  </cols>
  <sheetData>
    <row r="1" spans="1:13" ht="14.45" customHeight="1"/>
    <row r="2" spans="1:13" ht="35.1" customHeight="1">
      <c r="B2" s="469" t="s">
        <v>71</v>
      </c>
      <c r="C2" s="469"/>
      <c r="D2" s="469"/>
      <c r="E2" s="469"/>
      <c r="F2" s="469"/>
      <c r="G2" s="469"/>
      <c r="H2" s="469"/>
      <c r="I2" s="469"/>
      <c r="J2" s="469"/>
      <c r="K2" s="469"/>
      <c r="L2" s="469"/>
      <c r="M2" s="469"/>
    </row>
    <row r="3" spans="1:13" ht="6.75" customHeight="1">
      <c r="B3" s="9"/>
      <c r="C3" s="9"/>
      <c r="D3" s="9"/>
      <c r="E3" s="9"/>
      <c r="F3" s="9"/>
      <c r="G3" s="9"/>
      <c r="H3" s="9"/>
      <c r="I3" s="9"/>
      <c r="J3" s="9"/>
      <c r="K3" s="9"/>
      <c r="L3" s="270"/>
      <c r="M3" s="56"/>
    </row>
    <row r="4" spans="1:13" ht="20.45" customHeight="1">
      <c r="B4" s="472" t="s">
        <v>76</v>
      </c>
      <c r="C4" s="473"/>
      <c r="D4" s="474"/>
      <c r="E4" s="489" t="s">
        <v>216</v>
      </c>
      <c r="F4" s="490"/>
      <c r="G4" s="490"/>
      <c r="H4" s="490"/>
      <c r="I4" s="490"/>
      <c r="J4" s="490"/>
      <c r="K4" s="490"/>
      <c r="L4" s="490"/>
      <c r="M4" s="491"/>
    </row>
    <row r="5" spans="1:13" ht="17.25" customHeight="1">
      <c r="B5" s="472" t="s">
        <v>80</v>
      </c>
      <c r="C5" s="473"/>
      <c r="D5" s="474"/>
      <c r="E5" s="492" t="s">
        <v>218</v>
      </c>
      <c r="F5" s="493"/>
      <c r="G5" s="493"/>
      <c r="H5" s="493"/>
      <c r="I5" s="493"/>
      <c r="J5" s="493"/>
      <c r="K5" s="493"/>
      <c r="L5" s="493"/>
      <c r="M5" s="494"/>
    </row>
    <row r="6" spans="1:13" ht="3" customHeight="1">
      <c r="B6" s="20"/>
      <c r="C6" s="20"/>
      <c r="D6" s="20"/>
      <c r="E6" s="20"/>
      <c r="F6" s="20"/>
      <c r="G6" s="21"/>
      <c r="H6" s="21"/>
      <c r="I6" s="21"/>
      <c r="J6" s="21"/>
      <c r="K6" s="21"/>
      <c r="L6" s="271"/>
      <c r="M6" s="57"/>
    </row>
    <row r="7" spans="1:13" s="39" customFormat="1" ht="29.1" customHeight="1">
      <c r="B7" s="462" t="s">
        <v>77</v>
      </c>
      <c r="C7" s="470" t="s">
        <v>127</v>
      </c>
      <c r="D7" s="470"/>
      <c r="E7" s="470"/>
      <c r="F7" s="471"/>
      <c r="G7" s="471"/>
      <c r="H7" s="471"/>
      <c r="I7" s="471"/>
      <c r="J7" s="471"/>
      <c r="K7" s="107" t="s">
        <v>10</v>
      </c>
      <c r="L7" s="475" t="s">
        <v>165</v>
      </c>
      <c r="M7" s="478" t="s">
        <v>209</v>
      </c>
    </row>
    <row r="8" spans="1:13" s="39" customFormat="1" ht="56.25" customHeight="1">
      <c r="B8" s="463"/>
      <c r="C8" s="59" t="s">
        <v>11</v>
      </c>
      <c r="D8" s="59" t="s">
        <v>1</v>
      </c>
      <c r="E8" s="59" t="s">
        <v>193</v>
      </c>
      <c r="F8" s="59" t="s">
        <v>129</v>
      </c>
      <c r="G8" s="59" t="s">
        <v>151</v>
      </c>
      <c r="H8" s="59" t="s">
        <v>15</v>
      </c>
      <c r="I8" s="59" t="s">
        <v>20</v>
      </c>
      <c r="J8" s="59" t="s">
        <v>207</v>
      </c>
      <c r="K8" s="101" t="s">
        <v>163</v>
      </c>
      <c r="L8" s="476"/>
      <c r="M8" s="479"/>
    </row>
    <row r="9" spans="1:13" s="7" customFormat="1" ht="42.6" customHeight="1">
      <c r="B9" s="108" t="s">
        <v>12</v>
      </c>
      <c r="C9" s="109">
        <f>SUM(C10:C36)</f>
        <v>1932123977</v>
      </c>
      <c r="D9" s="109">
        <f t="shared" ref="D9:E9" si="0">SUM(D10:D36)</f>
        <v>1934723195.71</v>
      </c>
      <c r="E9" s="109">
        <f t="shared" si="0"/>
        <v>1560805115.4699998</v>
      </c>
      <c r="F9" s="109">
        <f t="shared" ref="F9:K9" si="1">SUM(F10:F36)</f>
        <v>1271027433.52</v>
      </c>
      <c r="G9" s="109">
        <f t="shared" si="1"/>
        <v>326384316.61000001</v>
      </c>
      <c r="H9" s="109">
        <f t="shared" si="1"/>
        <v>1271027433.52</v>
      </c>
      <c r="I9" s="109">
        <f t="shared" si="1"/>
        <v>1271027433.52</v>
      </c>
      <c r="J9" s="109">
        <f t="shared" si="1"/>
        <v>1597411750.1300001</v>
      </c>
      <c r="K9" s="109">
        <f t="shared" si="1"/>
        <v>-337311445.58000004</v>
      </c>
      <c r="L9" s="477"/>
      <c r="M9" s="480"/>
    </row>
    <row r="10" spans="1:13" s="7" customFormat="1" ht="12">
      <c r="B10" s="464">
        <v>1000</v>
      </c>
      <c r="C10" s="461">
        <v>703570967</v>
      </c>
      <c r="D10" s="461">
        <v>706675453.52999997</v>
      </c>
      <c r="E10" s="461">
        <v>530433082.52999997</v>
      </c>
      <c r="F10" s="467">
        <v>471520427.94999999</v>
      </c>
      <c r="G10" s="461">
        <f>6786813.46</f>
        <v>6786813.46</v>
      </c>
      <c r="H10" s="467">
        <v>471520427.94999999</v>
      </c>
      <c r="I10" s="467">
        <v>471520427.94999999</v>
      </c>
      <c r="J10" s="461">
        <f>F10+G10</f>
        <v>478307241.40999997</v>
      </c>
      <c r="K10" s="465">
        <f>(G10+F10)-D10</f>
        <v>-228368212.12</v>
      </c>
      <c r="L10" s="272"/>
      <c r="M10" s="94"/>
    </row>
    <row r="11" spans="1:13" s="7" customFormat="1" ht="67.5" customHeight="1">
      <c r="B11" s="464"/>
      <c r="C11" s="461"/>
      <c r="D11" s="461"/>
      <c r="E11" s="461"/>
      <c r="F11" s="467"/>
      <c r="G11" s="461"/>
      <c r="H11" s="467"/>
      <c r="I11" s="467"/>
      <c r="J11" s="461"/>
      <c r="K11" s="465"/>
      <c r="L11" s="272">
        <f>J10/D10</f>
        <v>0.67684145391034833</v>
      </c>
      <c r="M11" s="280" t="s">
        <v>1224</v>
      </c>
    </row>
    <row r="12" spans="1:13" s="7" customFormat="1" ht="33" customHeight="1">
      <c r="B12" s="464"/>
      <c r="C12" s="461"/>
      <c r="D12" s="461"/>
      <c r="E12" s="461"/>
      <c r="F12" s="467"/>
      <c r="G12" s="461"/>
      <c r="H12" s="467"/>
      <c r="I12" s="467"/>
      <c r="J12" s="461"/>
      <c r="K12" s="465"/>
      <c r="L12" s="272">
        <v>0.32</v>
      </c>
      <c r="M12" s="280" t="s">
        <v>1225</v>
      </c>
    </row>
    <row r="13" spans="1:13" s="7" customFormat="1" ht="12">
      <c r="A13" s="52"/>
      <c r="B13" s="464">
        <v>2000</v>
      </c>
      <c r="C13" s="461">
        <v>196366391</v>
      </c>
      <c r="D13" s="461">
        <v>200979810.56999999</v>
      </c>
      <c r="E13" s="461">
        <v>178584202.71000001</v>
      </c>
      <c r="F13" s="467">
        <v>139404362.91</v>
      </c>
      <c r="G13" s="461">
        <v>45730122.68</v>
      </c>
      <c r="H13" s="467">
        <v>139404362.91</v>
      </c>
      <c r="I13" s="467">
        <v>139404362.91</v>
      </c>
      <c r="J13" s="461">
        <f t="shared" ref="J13" si="2">F13+G13</f>
        <v>185134485.59</v>
      </c>
      <c r="K13" s="465">
        <f t="shared" ref="K13" si="3">J13-D13</f>
        <v>-15845324.979999989</v>
      </c>
      <c r="L13" s="272"/>
      <c r="M13" s="281"/>
    </row>
    <row r="14" spans="1:13" s="7" customFormat="1" ht="78.75" customHeight="1">
      <c r="B14" s="464"/>
      <c r="C14" s="461"/>
      <c r="D14" s="461"/>
      <c r="E14" s="461"/>
      <c r="F14" s="467"/>
      <c r="G14" s="461"/>
      <c r="H14" s="467"/>
      <c r="I14" s="467"/>
      <c r="J14" s="461"/>
      <c r="K14" s="465"/>
      <c r="L14" s="272">
        <f>J13/D13</f>
        <v>0.92115961829667881</v>
      </c>
      <c r="M14" s="280" t="s">
        <v>1226</v>
      </c>
    </row>
    <row r="15" spans="1:13" s="7" customFormat="1" ht="24">
      <c r="B15" s="464"/>
      <c r="C15" s="461"/>
      <c r="D15" s="461"/>
      <c r="E15" s="461"/>
      <c r="F15" s="467"/>
      <c r="G15" s="461"/>
      <c r="H15" s="467"/>
      <c r="I15" s="467"/>
      <c r="J15" s="461"/>
      <c r="K15" s="465"/>
      <c r="L15" s="272">
        <v>0.08</v>
      </c>
      <c r="M15" s="280" t="s">
        <v>1227</v>
      </c>
    </row>
    <row r="16" spans="1:13" s="7" customFormat="1" ht="12">
      <c r="B16" s="464">
        <v>3000</v>
      </c>
      <c r="C16" s="461">
        <v>795563375</v>
      </c>
      <c r="D16" s="461">
        <v>791233278.88</v>
      </c>
      <c r="E16" s="461">
        <v>644328518.05999994</v>
      </c>
      <c r="F16" s="467">
        <v>525526216.19</v>
      </c>
      <c r="G16" s="461">
        <v>219154382.30000001</v>
      </c>
      <c r="H16" s="467">
        <v>525526216.19</v>
      </c>
      <c r="I16" s="467">
        <v>525526216.19</v>
      </c>
      <c r="J16" s="461">
        <f t="shared" ref="J16" si="4">F16+G16</f>
        <v>744680598.49000001</v>
      </c>
      <c r="K16" s="465">
        <f t="shared" ref="K16" si="5">J16-D16</f>
        <v>-46552680.389999986</v>
      </c>
      <c r="L16" s="272"/>
      <c r="M16" s="281"/>
    </row>
    <row r="17" spans="2:13" s="7" customFormat="1" ht="69" customHeight="1">
      <c r="B17" s="464"/>
      <c r="C17" s="461"/>
      <c r="D17" s="461"/>
      <c r="E17" s="461"/>
      <c r="F17" s="467"/>
      <c r="G17" s="461"/>
      <c r="H17" s="467"/>
      <c r="I17" s="467"/>
      <c r="J17" s="461"/>
      <c r="K17" s="465"/>
      <c r="L17" s="272">
        <f>J16/D16</f>
        <v>0.94116440545082247</v>
      </c>
      <c r="M17" s="280" t="s">
        <v>1229</v>
      </c>
    </row>
    <row r="18" spans="2:13" s="7" customFormat="1" ht="48">
      <c r="B18" s="464"/>
      <c r="C18" s="461"/>
      <c r="D18" s="461"/>
      <c r="E18" s="461"/>
      <c r="F18" s="467"/>
      <c r="G18" s="461"/>
      <c r="H18" s="467"/>
      <c r="I18" s="467"/>
      <c r="J18" s="461"/>
      <c r="K18" s="465"/>
      <c r="L18" s="272">
        <v>0.06</v>
      </c>
      <c r="M18" s="280" t="s">
        <v>1228</v>
      </c>
    </row>
    <row r="19" spans="2:13" s="7" customFormat="1" ht="12">
      <c r="B19" s="466">
        <v>4000</v>
      </c>
      <c r="C19" s="461">
        <v>202373244</v>
      </c>
      <c r="D19" s="461">
        <v>216028873</v>
      </c>
      <c r="E19" s="461">
        <v>194713144.30000001</v>
      </c>
      <c r="F19" s="467">
        <v>134576426.47</v>
      </c>
      <c r="G19" s="461">
        <v>54712998.170000002</v>
      </c>
      <c r="H19" s="467">
        <v>134576426.47</v>
      </c>
      <c r="I19" s="467">
        <v>134576426.47</v>
      </c>
      <c r="J19" s="461">
        <f t="shared" ref="J19" si="6">F19+G19</f>
        <v>189289424.63999999</v>
      </c>
      <c r="K19" s="465">
        <f t="shared" ref="K19" si="7">J19-D19</f>
        <v>-26739448.360000014</v>
      </c>
      <c r="L19" s="272"/>
      <c r="M19" s="94"/>
    </row>
    <row r="20" spans="2:13" s="7" customFormat="1" ht="34.5" customHeight="1">
      <c r="B20" s="466"/>
      <c r="C20" s="461"/>
      <c r="D20" s="461"/>
      <c r="E20" s="461"/>
      <c r="F20" s="467"/>
      <c r="G20" s="461"/>
      <c r="H20" s="467"/>
      <c r="I20" s="467"/>
      <c r="J20" s="461"/>
      <c r="K20" s="465"/>
      <c r="L20" s="272">
        <f>J19/D19</f>
        <v>0.87622280305096067</v>
      </c>
      <c r="M20" s="279" t="s">
        <v>1231</v>
      </c>
    </row>
    <row r="21" spans="2:13" s="7" customFormat="1" ht="29.25" customHeight="1">
      <c r="B21" s="466"/>
      <c r="C21" s="461"/>
      <c r="D21" s="461"/>
      <c r="E21" s="461"/>
      <c r="F21" s="467"/>
      <c r="G21" s="461"/>
      <c r="H21" s="467"/>
      <c r="I21" s="467"/>
      <c r="J21" s="461"/>
      <c r="K21" s="465"/>
      <c r="L21" s="272">
        <v>0.12</v>
      </c>
      <c r="M21" s="279" t="s">
        <v>1230</v>
      </c>
    </row>
    <row r="22" spans="2:13" s="7" customFormat="1" ht="12">
      <c r="B22" s="466">
        <v>5000</v>
      </c>
      <c r="C22" s="461">
        <v>0</v>
      </c>
      <c r="D22" s="461">
        <v>0</v>
      </c>
      <c r="E22" s="461">
        <v>0</v>
      </c>
      <c r="F22" s="467">
        <v>0</v>
      </c>
      <c r="G22" s="467">
        <v>0</v>
      </c>
      <c r="H22" s="467">
        <v>0</v>
      </c>
      <c r="I22" s="467">
        <v>0</v>
      </c>
      <c r="J22" s="461">
        <f t="shared" ref="J22" si="8">F22+G22</f>
        <v>0</v>
      </c>
      <c r="K22" s="465">
        <f t="shared" ref="K22" si="9">J22-D22</f>
        <v>0</v>
      </c>
      <c r="L22" s="272"/>
      <c r="M22" s="94"/>
    </row>
    <row r="23" spans="2:13" s="7" customFormat="1" ht="12">
      <c r="B23" s="466"/>
      <c r="C23" s="461">
        <v>0</v>
      </c>
      <c r="D23" s="461"/>
      <c r="E23" s="461"/>
      <c r="F23" s="467"/>
      <c r="G23" s="467"/>
      <c r="H23" s="467"/>
      <c r="I23" s="467"/>
      <c r="J23" s="461"/>
      <c r="K23" s="465"/>
      <c r="L23" s="272"/>
      <c r="M23" s="94"/>
    </row>
    <row r="24" spans="2:13" s="7" customFormat="1" ht="12">
      <c r="B24" s="466"/>
      <c r="C24" s="461"/>
      <c r="D24" s="461"/>
      <c r="E24" s="461"/>
      <c r="F24" s="467"/>
      <c r="G24" s="467"/>
      <c r="H24" s="467"/>
      <c r="I24" s="467"/>
      <c r="J24" s="461"/>
      <c r="K24" s="465"/>
      <c r="L24" s="272"/>
      <c r="M24" s="94"/>
    </row>
    <row r="25" spans="2:13" s="7" customFormat="1" ht="12">
      <c r="B25" s="466">
        <v>6000</v>
      </c>
      <c r="C25" s="461">
        <v>0</v>
      </c>
      <c r="D25" s="461">
        <v>0</v>
      </c>
      <c r="E25" s="461">
        <v>0</v>
      </c>
      <c r="F25" s="467">
        <v>0</v>
      </c>
      <c r="G25" s="467">
        <v>0</v>
      </c>
      <c r="H25" s="467">
        <v>0</v>
      </c>
      <c r="I25" s="467">
        <v>0</v>
      </c>
      <c r="J25" s="461">
        <f t="shared" ref="J25" si="10">F25+G25</f>
        <v>0</v>
      </c>
      <c r="K25" s="465">
        <f t="shared" ref="K25" si="11">J25-D25</f>
        <v>0</v>
      </c>
      <c r="L25" s="272"/>
      <c r="M25" s="94"/>
    </row>
    <row r="26" spans="2:13" s="7" customFormat="1" ht="12">
      <c r="B26" s="466"/>
      <c r="C26" s="461"/>
      <c r="D26" s="461"/>
      <c r="E26" s="461"/>
      <c r="F26" s="467"/>
      <c r="G26" s="467"/>
      <c r="H26" s="467"/>
      <c r="I26" s="467"/>
      <c r="J26" s="461"/>
      <c r="K26" s="465"/>
      <c r="L26" s="272"/>
      <c r="M26" s="94"/>
    </row>
    <row r="27" spans="2:13" s="7" customFormat="1" ht="12">
      <c r="B27" s="466"/>
      <c r="C27" s="461"/>
      <c r="D27" s="461"/>
      <c r="E27" s="461"/>
      <c r="F27" s="467"/>
      <c r="G27" s="467"/>
      <c r="H27" s="467"/>
      <c r="I27" s="467"/>
      <c r="J27" s="461"/>
      <c r="K27" s="465"/>
      <c r="L27" s="272"/>
      <c r="M27" s="94"/>
    </row>
    <row r="28" spans="2:13" s="7" customFormat="1" ht="12">
      <c r="B28" s="466">
        <v>7000</v>
      </c>
      <c r="C28" s="461">
        <v>34250000</v>
      </c>
      <c r="D28" s="461">
        <v>19805779.73</v>
      </c>
      <c r="E28" s="461">
        <v>12746167.869999999</v>
      </c>
      <c r="F28" s="467">
        <v>0</v>
      </c>
      <c r="G28" s="467">
        <v>0</v>
      </c>
      <c r="H28" s="467">
        <v>0</v>
      </c>
      <c r="I28" s="467">
        <v>0</v>
      </c>
      <c r="J28" s="461">
        <f t="shared" ref="J28" si="12">F28+G28</f>
        <v>0</v>
      </c>
      <c r="K28" s="465">
        <f t="shared" ref="K28" si="13">J28-D28</f>
        <v>-19805779.73</v>
      </c>
      <c r="L28" s="273"/>
      <c r="M28" s="95"/>
    </row>
    <row r="29" spans="2:13" s="7" customFormat="1" ht="12">
      <c r="B29" s="466"/>
      <c r="C29" s="461"/>
      <c r="D29" s="461"/>
      <c r="E29" s="461"/>
      <c r="F29" s="467"/>
      <c r="G29" s="467"/>
      <c r="H29" s="467"/>
      <c r="I29" s="467"/>
      <c r="J29" s="461"/>
      <c r="K29" s="465"/>
      <c r="L29" s="272">
        <f>J28/D28</f>
        <v>0</v>
      </c>
      <c r="M29" s="95"/>
    </row>
    <row r="30" spans="2:13" s="7" customFormat="1" ht="12">
      <c r="B30" s="466"/>
      <c r="C30" s="461"/>
      <c r="D30" s="461"/>
      <c r="E30" s="461"/>
      <c r="F30" s="467"/>
      <c r="G30" s="467"/>
      <c r="H30" s="467"/>
      <c r="I30" s="467"/>
      <c r="J30" s="461"/>
      <c r="K30" s="465"/>
      <c r="L30" s="273">
        <v>1</v>
      </c>
      <c r="M30" s="95" t="s">
        <v>1232</v>
      </c>
    </row>
    <row r="31" spans="2:13" s="7" customFormat="1" ht="12">
      <c r="B31" s="464">
        <v>8000</v>
      </c>
      <c r="C31" s="461">
        <v>0</v>
      </c>
      <c r="D31" s="461">
        <v>0</v>
      </c>
      <c r="E31" s="461">
        <v>0</v>
      </c>
      <c r="F31" s="467">
        <v>0</v>
      </c>
      <c r="G31" s="467">
        <v>0</v>
      </c>
      <c r="H31" s="467">
        <v>0</v>
      </c>
      <c r="I31" s="467">
        <v>0</v>
      </c>
      <c r="J31" s="461">
        <f t="shared" ref="J31" si="14">F31+G31</f>
        <v>0</v>
      </c>
      <c r="K31" s="465">
        <f t="shared" ref="K31" si="15">J31-D31</f>
        <v>0</v>
      </c>
      <c r="L31" s="273"/>
      <c r="M31" s="95"/>
    </row>
    <row r="32" spans="2:13" s="7" customFormat="1" ht="12">
      <c r="B32" s="464"/>
      <c r="C32" s="461"/>
      <c r="D32" s="461"/>
      <c r="E32" s="461"/>
      <c r="F32" s="467"/>
      <c r="G32" s="467"/>
      <c r="H32" s="467"/>
      <c r="I32" s="467"/>
      <c r="J32" s="461"/>
      <c r="K32" s="465"/>
      <c r="L32" s="273"/>
      <c r="M32" s="95"/>
    </row>
    <row r="33" spans="2:13" s="7" customFormat="1" ht="12">
      <c r="B33" s="464"/>
      <c r="C33" s="461"/>
      <c r="D33" s="461"/>
      <c r="E33" s="461"/>
      <c r="F33" s="467"/>
      <c r="G33" s="467"/>
      <c r="H33" s="467"/>
      <c r="I33" s="467"/>
      <c r="J33" s="461"/>
      <c r="K33" s="465"/>
      <c r="L33" s="273"/>
      <c r="M33" s="95"/>
    </row>
    <row r="34" spans="2:13" s="7" customFormat="1" ht="12">
      <c r="B34" s="464">
        <v>9000</v>
      </c>
      <c r="C34" s="461">
        <v>0</v>
      </c>
      <c r="D34" s="461">
        <v>0</v>
      </c>
      <c r="E34" s="461">
        <v>0</v>
      </c>
      <c r="F34" s="467">
        <v>0</v>
      </c>
      <c r="G34" s="467">
        <v>0</v>
      </c>
      <c r="H34" s="467">
        <v>0</v>
      </c>
      <c r="I34" s="467">
        <v>0</v>
      </c>
      <c r="J34" s="461">
        <f t="shared" ref="J34" si="16">F34+G34</f>
        <v>0</v>
      </c>
      <c r="K34" s="465">
        <f t="shared" ref="K34" si="17">J34-D34</f>
        <v>0</v>
      </c>
      <c r="L34" s="273"/>
      <c r="M34" s="95"/>
    </row>
    <row r="35" spans="2:13" s="7" customFormat="1" ht="12">
      <c r="B35" s="464"/>
      <c r="C35" s="461"/>
      <c r="D35" s="461"/>
      <c r="E35" s="461"/>
      <c r="F35" s="467"/>
      <c r="G35" s="467"/>
      <c r="H35" s="467"/>
      <c r="I35" s="467"/>
      <c r="J35" s="461"/>
      <c r="K35" s="465"/>
      <c r="L35" s="273"/>
      <c r="M35" s="95"/>
    </row>
    <row r="36" spans="2:13" s="7" customFormat="1" ht="10.7" customHeight="1">
      <c r="B36" s="487"/>
      <c r="C36" s="461"/>
      <c r="D36" s="461"/>
      <c r="E36" s="461"/>
      <c r="F36" s="467"/>
      <c r="G36" s="467"/>
      <c r="H36" s="467"/>
      <c r="I36" s="467"/>
      <c r="J36" s="461"/>
      <c r="K36" s="465"/>
      <c r="L36" s="274"/>
      <c r="M36" s="96"/>
    </row>
    <row r="37" spans="2:13" s="7" customFormat="1" ht="45.6" customHeight="1">
      <c r="B37" s="92" t="s">
        <v>13</v>
      </c>
      <c r="C37" s="58">
        <f t="shared" ref="C37:K37" si="18">SUM(C38:C64)</f>
        <v>1181904372</v>
      </c>
      <c r="D37" s="58">
        <f t="shared" si="18"/>
        <v>1246429929.1100001</v>
      </c>
      <c r="E37" s="58">
        <f t="shared" si="18"/>
        <v>1126485410.49</v>
      </c>
      <c r="F37" s="58">
        <f t="shared" si="18"/>
        <v>944835469.32000017</v>
      </c>
      <c r="G37" s="58">
        <f t="shared" si="18"/>
        <v>115773373.27</v>
      </c>
      <c r="H37" s="58">
        <f t="shared" si="18"/>
        <v>944835469.32000017</v>
      </c>
      <c r="I37" s="58">
        <f t="shared" si="18"/>
        <v>944835469.32000017</v>
      </c>
      <c r="J37" s="58">
        <f t="shared" si="18"/>
        <v>1060608842.5900002</v>
      </c>
      <c r="K37" s="58">
        <f t="shared" si="18"/>
        <v>-185821086.51999989</v>
      </c>
      <c r="L37" s="275"/>
      <c r="M37" s="91"/>
    </row>
    <row r="38" spans="2:13" s="7" customFormat="1" ht="12">
      <c r="B38" s="468">
        <v>1000</v>
      </c>
      <c r="C38" s="484">
        <v>479165165</v>
      </c>
      <c r="D38" s="484">
        <v>479165165.00000006</v>
      </c>
      <c r="E38" s="484">
        <v>379935568.24000001</v>
      </c>
      <c r="F38" s="481">
        <v>330859471.45999998</v>
      </c>
      <c r="G38" s="484">
        <f>2693762.04</f>
        <v>2693762.04</v>
      </c>
      <c r="H38" s="481">
        <v>330859471.45999998</v>
      </c>
      <c r="I38" s="488">
        <v>330859471.45999998</v>
      </c>
      <c r="J38" s="461">
        <f t="shared" ref="J38" si="19">F38+G38</f>
        <v>333553233.5</v>
      </c>
      <c r="K38" s="465">
        <f t="shared" ref="K38" si="20">J38-D38</f>
        <v>-145611931.50000006</v>
      </c>
      <c r="L38" s="276"/>
      <c r="M38" s="97"/>
    </row>
    <row r="39" spans="2:13" s="7" customFormat="1" ht="25.5">
      <c r="B39" s="466"/>
      <c r="C39" s="485"/>
      <c r="D39" s="485"/>
      <c r="E39" s="485"/>
      <c r="F39" s="482"/>
      <c r="G39" s="485"/>
      <c r="H39" s="482"/>
      <c r="I39" s="485"/>
      <c r="J39" s="461"/>
      <c r="K39" s="465"/>
      <c r="L39" s="272">
        <f>J38/D38</f>
        <v>0.69611327755848018</v>
      </c>
      <c r="M39" s="278" t="s">
        <v>1251</v>
      </c>
    </row>
    <row r="40" spans="2:13" s="7" customFormat="1" ht="25.5">
      <c r="B40" s="466"/>
      <c r="C40" s="486"/>
      <c r="D40" s="486"/>
      <c r="E40" s="486"/>
      <c r="F40" s="483"/>
      <c r="G40" s="486"/>
      <c r="H40" s="483"/>
      <c r="I40" s="486"/>
      <c r="J40" s="461"/>
      <c r="K40" s="465"/>
      <c r="L40" s="272">
        <v>0.3</v>
      </c>
      <c r="M40" s="278" t="s">
        <v>1223</v>
      </c>
    </row>
    <row r="41" spans="2:13" s="7" customFormat="1" ht="12">
      <c r="B41" s="466">
        <v>2000</v>
      </c>
      <c r="C41" s="484">
        <v>82527029</v>
      </c>
      <c r="D41" s="484">
        <v>91183526</v>
      </c>
      <c r="E41" s="484">
        <v>84906566</v>
      </c>
      <c r="F41" s="481">
        <v>59247441.420000002</v>
      </c>
      <c r="G41" s="484">
        <v>24605289.440000001</v>
      </c>
      <c r="H41" s="481">
        <v>59247441.420000002</v>
      </c>
      <c r="I41" s="484">
        <v>59247441.420000002</v>
      </c>
      <c r="J41" s="461">
        <f t="shared" ref="J41" si="21">F41+G41</f>
        <v>83852730.859999999</v>
      </c>
      <c r="K41" s="465">
        <f t="shared" ref="K41" si="22">J41-D41</f>
        <v>-7330795.1400000006</v>
      </c>
      <c r="L41" s="272"/>
      <c r="M41" s="94"/>
    </row>
    <row r="42" spans="2:13" s="7" customFormat="1" ht="25.5">
      <c r="B42" s="466"/>
      <c r="C42" s="485"/>
      <c r="D42" s="485"/>
      <c r="E42" s="485"/>
      <c r="F42" s="482"/>
      <c r="G42" s="485"/>
      <c r="H42" s="482"/>
      <c r="I42" s="485"/>
      <c r="J42" s="461"/>
      <c r="K42" s="465"/>
      <c r="L42" s="272">
        <f>J41/D41</f>
        <v>0.91960395192438593</v>
      </c>
      <c r="M42" s="278" t="s">
        <v>1233</v>
      </c>
    </row>
    <row r="43" spans="2:13" s="7" customFormat="1" ht="38.25">
      <c r="B43" s="466"/>
      <c r="C43" s="486"/>
      <c r="D43" s="486"/>
      <c r="E43" s="486"/>
      <c r="F43" s="483"/>
      <c r="G43" s="486"/>
      <c r="H43" s="483"/>
      <c r="I43" s="486"/>
      <c r="J43" s="461"/>
      <c r="K43" s="465"/>
      <c r="L43" s="272">
        <v>0.08</v>
      </c>
      <c r="M43" s="278" t="s">
        <v>1234</v>
      </c>
    </row>
    <row r="44" spans="2:13" s="7" customFormat="1" ht="12">
      <c r="B44" s="466">
        <v>3000</v>
      </c>
      <c r="C44" s="484">
        <v>59380203</v>
      </c>
      <c r="D44" s="484">
        <v>65844970.07</v>
      </c>
      <c r="E44" s="484">
        <v>53216443.450000003</v>
      </c>
      <c r="F44" s="481">
        <v>34293172.859999999</v>
      </c>
      <c r="G44" s="484">
        <v>8676903.5099999998</v>
      </c>
      <c r="H44" s="481">
        <v>34293172.859999999</v>
      </c>
      <c r="I44" s="484">
        <v>34293172.859999999</v>
      </c>
      <c r="J44" s="461">
        <f t="shared" ref="J44" si="23">F44+G44</f>
        <v>42970076.369999997</v>
      </c>
      <c r="K44" s="465">
        <f t="shared" ref="K44" si="24">J44-D44</f>
        <v>-22874893.700000003</v>
      </c>
      <c r="L44" s="272"/>
      <c r="M44" s="94"/>
    </row>
    <row r="45" spans="2:13" s="7" customFormat="1" ht="25.5">
      <c r="B45" s="466"/>
      <c r="C45" s="485"/>
      <c r="D45" s="485"/>
      <c r="E45" s="485"/>
      <c r="F45" s="482"/>
      <c r="G45" s="485"/>
      <c r="H45" s="482"/>
      <c r="I45" s="485"/>
      <c r="J45" s="461"/>
      <c r="K45" s="465"/>
      <c r="L45" s="272">
        <f>J44/D44</f>
        <v>0.65259466781317343</v>
      </c>
      <c r="M45" s="278" t="s">
        <v>1235</v>
      </c>
    </row>
    <row r="46" spans="2:13" s="7" customFormat="1" ht="38.25">
      <c r="B46" s="466"/>
      <c r="C46" s="486"/>
      <c r="D46" s="486"/>
      <c r="E46" s="486"/>
      <c r="F46" s="483"/>
      <c r="G46" s="486"/>
      <c r="H46" s="483"/>
      <c r="I46" s="486"/>
      <c r="J46" s="461"/>
      <c r="K46" s="465"/>
      <c r="L46" s="272">
        <v>0.35</v>
      </c>
      <c r="M46" s="278" t="s">
        <v>1236</v>
      </c>
    </row>
    <row r="47" spans="2:13" s="7" customFormat="1" ht="12">
      <c r="B47" s="466">
        <v>4000</v>
      </c>
      <c r="C47" s="484">
        <v>0</v>
      </c>
      <c r="D47" s="484">
        <v>0</v>
      </c>
      <c r="E47" s="484">
        <v>0</v>
      </c>
      <c r="F47" s="481">
        <v>0</v>
      </c>
      <c r="G47" s="484">
        <v>0</v>
      </c>
      <c r="H47" s="481">
        <v>0</v>
      </c>
      <c r="I47" s="484">
        <v>0</v>
      </c>
      <c r="J47" s="461">
        <f t="shared" ref="J47" si="25">F47+G47</f>
        <v>0</v>
      </c>
      <c r="K47" s="465">
        <f t="shared" ref="K47" si="26">J47-D47</f>
        <v>0</v>
      </c>
      <c r="L47" s="272"/>
      <c r="M47" s="94"/>
    </row>
    <row r="48" spans="2:13" s="7" customFormat="1" ht="12">
      <c r="B48" s="466"/>
      <c r="C48" s="485"/>
      <c r="D48" s="485"/>
      <c r="E48" s="485"/>
      <c r="F48" s="482"/>
      <c r="G48" s="485"/>
      <c r="H48" s="482"/>
      <c r="I48" s="485"/>
      <c r="J48" s="461"/>
      <c r="K48" s="465"/>
      <c r="L48" s="272"/>
      <c r="M48" s="94"/>
    </row>
    <row r="49" spans="2:13" s="7" customFormat="1" ht="12">
      <c r="B49" s="466"/>
      <c r="C49" s="486"/>
      <c r="D49" s="486"/>
      <c r="E49" s="486"/>
      <c r="F49" s="483"/>
      <c r="G49" s="486"/>
      <c r="H49" s="483"/>
      <c r="I49" s="486"/>
      <c r="J49" s="461"/>
      <c r="K49" s="465"/>
      <c r="L49" s="272"/>
      <c r="M49" s="94"/>
    </row>
    <row r="50" spans="2:13" s="7" customFormat="1" ht="12">
      <c r="B50" s="464">
        <v>5000</v>
      </c>
      <c r="C50" s="484">
        <v>16670000</v>
      </c>
      <c r="D50" s="484">
        <v>19340312</v>
      </c>
      <c r="E50" s="484">
        <v>18033819.759999998</v>
      </c>
      <c r="F50" s="481">
        <v>11530380.85</v>
      </c>
      <c r="G50" s="484">
        <v>2619519.98</v>
      </c>
      <c r="H50" s="481">
        <v>11530380.85</v>
      </c>
      <c r="I50" s="484">
        <v>11530380.85</v>
      </c>
      <c r="J50" s="461">
        <f t="shared" ref="J50" si="27">F50+G50</f>
        <v>14149900.83</v>
      </c>
      <c r="K50" s="465">
        <f t="shared" ref="K50" si="28">J50-D50</f>
        <v>-5190411.17</v>
      </c>
      <c r="L50" s="272"/>
      <c r="M50" s="94"/>
    </row>
    <row r="51" spans="2:13" s="7" customFormat="1" ht="51">
      <c r="B51" s="464"/>
      <c r="C51" s="485"/>
      <c r="D51" s="485"/>
      <c r="E51" s="485"/>
      <c r="F51" s="482"/>
      <c r="G51" s="485"/>
      <c r="H51" s="482"/>
      <c r="I51" s="485"/>
      <c r="J51" s="461"/>
      <c r="K51" s="465"/>
      <c r="L51" s="272">
        <f>J50/D50</f>
        <v>0.73162733000377655</v>
      </c>
      <c r="M51" s="278" t="s">
        <v>1239</v>
      </c>
    </row>
    <row r="52" spans="2:13" s="7" customFormat="1" ht="25.5">
      <c r="B52" s="464"/>
      <c r="C52" s="486"/>
      <c r="D52" s="486"/>
      <c r="E52" s="486"/>
      <c r="F52" s="483"/>
      <c r="G52" s="486"/>
      <c r="H52" s="483"/>
      <c r="I52" s="486"/>
      <c r="J52" s="461"/>
      <c r="K52" s="465"/>
      <c r="L52" s="272">
        <v>0.27</v>
      </c>
      <c r="M52" s="282" t="s">
        <v>1237</v>
      </c>
    </row>
    <row r="53" spans="2:13" s="7" customFormat="1" ht="12">
      <c r="B53" s="464">
        <v>6000</v>
      </c>
      <c r="C53" s="484">
        <v>544161975</v>
      </c>
      <c r="D53" s="484">
        <v>590895956.03999996</v>
      </c>
      <c r="E53" s="484">
        <v>590393013.03999996</v>
      </c>
      <c r="F53" s="481">
        <v>508905002.73000008</v>
      </c>
      <c r="G53" s="484">
        <v>77177898.299999997</v>
      </c>
      <c r="H53" s="481">
        <v>508905002.73000008</v>
      </c>
      <c r="I53" s="484">
        <v>508905002.73000008</v>
      </c>
      <c r="J53" s="461">
        <f t="shared" ref="J53" si="29">F53+G53</f>
        <v>586082901.03000009</v>
      </c>
      <c r="K53" s="465">
        <f t="shared" ref="K53" si="30">J53-D53</f>
        <v>-4813055.0099998713</v>
      </c>
      <c r="L53" s="272"/>
      <c r="M53" s="94"/>
    </row>
    <row r="54" spans="2:13" s="7" customFormat="1" ht="357">
      <c r="B54" s="464"/>
      <c r="C54" s="485"/>
      <c r="D54" s="485"/>
      <c r="E54" s="485"/>
      <c r="F54" s="482"/>
      <c r="G54" s="485"/>
      <c r="H54" s="482"/>
      <c r="I54" s="485"/>
      <c r="J54" s="461"/>
      <c r="K54" s="465"/>
      <c r="L54" s="272">
        <f>J53/D53</f>
        <v>0.99185464892625863</v>
      </c>
      <c r="M54" s="278" t="s">
        <v>1240</v>
      </c>
    </row>
    <row r="55" spans="2:13" s="7" customFormat="1" ht="25.5">
      <c r="B55" s="464"/>
      <c r="C55" s="486"/>
      <c r="D55" s="486"/>
      <c r="E55" s="486"/>
      <c r="F55" s="483"/>
      <c r="G55" s="486"/>
      <c r="H55" s="483"/>
      <c r="I55" s="486"/>
      <c r="J55" s="461"/>
      <c r="K55" s="465"/>
      <c r="L55" s="272">
        <v>0.01</v>
      </c>
      <c r="M55" s="282" t="s">
        <v>1238</v>
      </c>
    </row>
    <row r="56" spans="2:13" s="7" customFormat="1" ht="12">
      <c r="B56" s="464">
        <v>7000</v>
      </c>
      <c r="C56" s="484">
        <v>0</v>
      </c>
      <c r="D56" s="484">
        <v>0</v>
      </c>
      <c r="E56" s="484">
        <v>0</v>
      </c>
      <c r="F56" s="484">
        <v>0</v>
      </c>
      <c r="G56" s="484">
        <v>0</v>
      </c>
      <c r="H56" s="484">
        <v>0</v>
      </c>
      <c r="I56" s="484">
        <v>0</v>
      </c>
      <c r="J56" s="461">
        <f t="shared" ref="J56" si="31">F56+G56</f>
        <v>0</v>
      </c>
      <c r="K56" s="465">
        <f t="shared" ref="K56" si="32">J56-D56</f>
        <v>0</v>
      </c>
      <c r="L56" s="272"/>
      <c r="M56" s="94"/>
    </row>
    <row r="57" spans="2:13" s="7" customFormat="1" ht="12">
      <c r="B57" s="464"/>
      <c r="C57" s="485"/>
      <c r="D57" s="485"/>
      <c r="E57" s="485"/>
      <c r="F57" s="485"/>
      <c r="G57" s="485"/>
      <c r="H57" s="485"/>
      <c r="I57" s="485"/>
      <c r="J57" s="461"/>
      <c r="K57" s="465"/>
      <c r="L57" s="272"/>
      <c r="M57" s="94"/>
    </row>
    <row r="58" spans="2:13" s="7" customFormat="1" ht="12">
      <c r="B58" s="464"/>
      <c r="C58" s="486"/>
      <c r="D58" s="486"/>
      <c r="E58" s="486"/>
      <c r="F58" s="486"/>
      <c r="G58" s="486"/>
      <c r="H58" s="486"/>
      <c r="I58" s="486"/>
      <c r="J58" s="461"/>
      <c r="K58" s="465"/>
      <c r="L58" s="272"/>
      <c r="M58" s="94"/>
    </row>
    <row r="59" spans="2:13" s="7" customFormat="1" ht="12.75" customHeight="1">
      <c r="B59" s="464">
        <v>8000</v>
      </c>
      <c r="C59" s="484">
        <v>0</v>
      </c>
      <c r="D59" s="484">
        <v>0</v>
      </c>
      <c r="E59" s="484">
        <v>0</v>
      </c>
      <c r="F59" s="484">
        <v>0</v>
      </c>
      <c r="G59" s="484">
        <v>0</v>
      </c>
      <c r="H59" s="484">
        <v>0</v>
      </c>
      <c r="I59" s="484">
        <v>0</v>
      </c>
      <c r="J59" s="461">
        <f t="shared" ref="J59" si="33">F59+G59</f>
        <v>0</v>
      </c>
      <c r="K59" s="465">
        <f t="shared" ref="K59" si="34">J59-D59</f>
        <v>0</v>
      </c>
      <c r="L59" s="272"/>
      <c r="M59" s="94"/>
    </row>
    <row r="60" spans="2:13" s="7" customFormat="1" ht="12.75" customHeight="1">
      <c r="B60" s="464"/>
      <c r="C60" s="485"/>
      <c r="D60" s="485"/>
      <c r="E60" s="485"/>
      <c r="F60" s="485"/>
      <c r="G60" s="485"/>
      <c r="H60" s="485"/>
      <c r="I60" s="485"/>
      <c r="J60" s="461"/>
      <c r="K60" s="465"/>
      <c r="L60" s="272"/>
      <c r="M60" s="94"/>
    </row>
    <row r="61" spans="2:13" s="7" customFormat="1" ht="12">
      <c r="B61" s="464"/>
      <c r="C61" s="486"/>
      <c r="D61" s="486"/>
      <c r="E61" s="486"/>
      <c r="F61" s="486"/>
      <c r="G61" s="486"/>
      <c r="H61" s="486"/>
      <c r="I61" s="486"/>
      <c r="J61" s="461"/>
      <c r="K61" s="465"/>
      <c r="L61" s="272"/>
      <c r="M61" s="94"/>
    </row>
    <row r="62" spans="2:13" s="7" customFormat="1" ht="12">
      <c r="B62" s="464">
        <v>9000</v>
      </c>
      <c r="C62" s="484">
        <v>0</v>
      </c>
      <c r="D62" s="484">
        <v>0</v>
      </c>
      <c r="E62" s="484">
        <v>0</v>
      </c>
      <c r="F62" s="484">
        <v>0</v>
      </c>
      <c r="G62" s="484">
        <v>0</v>
      </c>
      <c r="H62" s="484">
        <v>0</v>
      </c>
      <c r="I62" s="484">
        <v>0</v>
      </c>
      <c r="J62" s="461">
        <f t="shared" ref="J62" si="35">F62+G62</f>
        <v>0</v>
      </c>
      <c r="K62" s="465">
        <f t="shared" ref="K62" si="36">J62-D62</f>
        <v>0</v>
      </c>
      <c r="L62" s="273"/>
      <c r="M62" s="95"/>
    </row>
    <row r="63" spans="2:13" s="7" customFormat="1" ht="12">
      <c r="B63" s="464"/>
      <c r="C63" s="485"/>
      <c r="D63" s="485"/>
      <c r="E63" s="485"/>
      <c r="F63" s="485"/>
      <c r="G63" s="485"/>
      <c r="H63" s="485"/>
      <c r="I63" s="485"/>
      <c r="J63" s="461"/>
      <c r="K63" s="465"/>
      <c r="L63" s="273"/>
      <c r="M63" s="95"/>
    </row>
    <row r="64" spans="2:13" s="7" customFormat="1" ht="12">
      <c r="B64" s="464"/>
      <c r="C64" s="486"/>
      <c r="D64" s="486"/>
      <c r="E64" s="486"/>
      <c r="F64" s="486"/>
      <c r="G64" s="486"/>
      <c r="H64" s="486"/>
      <c r="I64" s="486"/>
      <c r="J64" s="461"/>
      <c r="K64" s="465"/>
      <c r="L64" s="273"/>
      <c r="M64" s="95"/>
    </row>
    <row r="65" spans="2:13" s="7" customFormat="1" ht="30" customHeight="1">
      <c r="B65" s="98" t="s">
        <v>78</v>
      </c>
      <c r="C65" s="99">
        <f>C9+C37</f>
        <v>3114028349</v>
      </c>
      <c r="D65" s="99">
        <f t="shared" ref="D65:K65" si="37">D9+D37</f>
        <v>3181153124.8200002</v>
      </c>
      <c r="E65" s="99">
        <f t="shared" si="37"/>
        <v>2687290525.96</v>
      </c>
      <c r="F65" s="99">
        <f t="shared" si="37"/>
        <v>2215862902.8400002</v>
      </c>
      <c r="G65" s="99">
        <f t="shared" si="37"/>
        <v>442157689.88</v>
      </c>
      <c r="H65" s="99">
        <f t="shared" si="37"/>
        <v>2215862902.8400002</v>
      </c>
      <c r="I65" s="99">
        <f t="shared" si="37"/>
        <v>2215862902.8400002</v>
      </c>
      <c r="J65" s="99">
        <f t="shared" si="37"/>
        <v>2658020592.7200003</v>
      </c>
      <c r="K65" s="99">
        <f t="shared" si="37"/>
        <v>-523132532.0999999</v>
      </c>
      <c r="L65" s="277"/>
      <c r="M65" s="100"/>
    </row>
    <row r="66" spans="2:13">
      <c r="B66" s="12"/>
      <c r="C66" s="12"/>
      <c r="D66" s="12"/>
      <c r="E66" s="12"/>
      <c r="F66" s="12"/>
      <c r="G66" s="12"/>
    </row>
    <row r="67" spans="2:13">
      <c r="B67" s="13"/>
      <c r="C67" s="13"/>
      <c r="D67" s="13"/>
      <c r="E67" s="13"/>
      <c r="F67" s="13"/>
      <c r="G67" s="13"/>
    </row>
    <row r="68" spans="2:13">
      <c r="B68" s="14"/>
      <c r="C68" s="14"/>
      <c r="D68" s="14"/>
      <c r="E68" s="14"/>
      <c r="F68" s="14"/>
      <c r="G68" s="14"/>
    </row>
  </sheetData>
  <sheetProtection formatColumns="0" formatRows="0"/>
  <dataConsolidate/>
  <mergeCells count="189">
    <mergeCell ref="E53:E55"/>
    <mergeCell ref="E56:E58"/>
    <mergeCell ref="E59:E61"/>
    <mergeCell ref="E62:E64"/>
    <mergeCell ref="E4:M4"/>
    <mergeCell ref="E5:M5"/>
    <mergeCell ref="E16:E18"/>
    <mergeCell ref="E19:E21"/>
    <mergeCell ref="E22:E24"/>
    <mergeCell ref="E25:E27"/>
    <mergeCell ref="E28:E30"/>
    <mergeCell ref="E31:E33"/>
    <mergeCell ref="E34:E36"/>
    <mergeCell ref="E38:E40"/>
    <mergeCell ref="E41:E43"/>
    <mergeCell ref="K59:K61"/>
    <mergeCell ref="H50:H52"/>
    <mergeCell ref="K47:K49"/>
    <mergeCell ref="I50:I52"/>
    <mergeCell ref="H25:H27"/>
    <mergeCell ref="I25:I27"/>
    <mergeCell ref="H53:H55"/>
    <mergeCell ref="I53:I55"/>
    <mergeCell ref="H56:H58"/>
    <mergeCell ref="D62:D64"/>
    <mergeCell ref="B62:B64"/>
    <mergeCell ref="C62:C64"/>
    <mergeCell ref="F62:F64"/>
    <mergeCell ref="G62:G64"/>
    <mergeCell ref="H62:H64"/>
    <mergeCell ref="I62:I64"/>
    <mergeCell ref="J62:J64"/>
    <mergeCell ref="B59:B61"/>
    <mergeCell ref="C59:C61"/>
    <mergeCell ref="F59:F61"/>
    <mergeCell ref="G59:G61"/>
    <mergeCell ref="H59:H61"/>
    <mergeCell ref="I59:I61"/>
    <mergeCell ref="J59:J61"/>
    <mergeCell ref="B56:B58"/>
    <mergeCell ref="C56:C58"/>
    <mergeCell ref="F56:F58"/>
    <mergeCell ref="G56:G58"/>
    <mergeCell ref="D59:D61"/>
    <mergeCell ref="D56:D58"/>
    <mergeCell ref="B25:B27"/>
    <mergeCell ref="C53:C55"/>
    <mergeCell ref="D53:D55"/>
    <mergeCell ref="C50:C52"/>
    <mergeCell ref="G50:G52"/>
    <mergeCell ref="C25:C27"/>
    <mergeCell ref="F25:F27"/>
    <mergeCell ref="G25:G27"/>
    <mergeCell ref="G53:G55"/>
    <mergeCell ref="C41:C43"/>
    <mergeCell ref="G41:G43"/>
    <mergeCell ref="F50:F52"/>
    <mergeCell ref="C38:C40"/>
    <mergeCell ref="D41:D43"/>
    <mergeCell ref="D44:D46"/>
    <mergeCell ref="F44:F46"/>
    <mergeCell ref="E44:E46"/>
    <mergeCell ref="E47:E49"/>
    <mergeCell ref="I56:I58"/>
    <mergeCell ref="J56:J58"/>
    <mergeCell ref="K56:K58"/>
    <mergeCell ref="J25:J27"/>
    <mergeCell ref="K25:K27"/>
    <mergeCell ref="J53:J55"/>
    <mergeCell ref="K53:K55"/>
    <mergeCell ref="K50:K52"/>
    <mergeCell ref="K44:K46"/>
    <mergeCell ref="J44:J46"/>
    <mergeCell ref="J38:J40"/>
    <mergeCell ref="K38:K40"/>
    <mergeCell ref="K41:K43"/>
    <mergeCell ref="I34:I36"/>
    <mergeCell ref="H41:H43"/>
    <mergeCell ref="I41:I43"/>
    <mergeCell ref="K16:K18"/>
    <mergeCell ref="C19:C21"/>
    <mergeCell ref="J41:J43"/>
    <mergeCell ref="F38:F40"/>
    <mergeCell ref="G38:G40"/>
    <mergeCell ref="H38:H40"/>
    <mergeCell ref="I38:I40"/>
    <mergeCell ref="F41:F43"/>
    <mergeCell ref="D38:D40"/>
    <mergeCell ref="C28:C30"/>
    <mergeCell ref="F22:F24"/>
    <mergeCell ref="G22:G24"/>
    <mergeCell ref="H22:H24"/>
    <mergeCell ref="I22:I24"/>
    <mergeCell ref="J22:J24"/>
    <mergeCell ref="K22:K24"/>
    <mergeCell ref="D22:D24"/>
    <mergeCell ref="H16:H18"/>
    <mergeCell ref="I16:I18"/>
    <mergeCell ref="G19:G21"/>
    <mergeCell ref="D16:D18"/>
    <mergeCell ref="J34:J36"/>
    <mergeCell ref="K19:K21"/>
    <mergeCell ref="K10:K12"/>
    <mergeCell ref="C13:C15"/>
    <mergeCell ref="G13:G15"/>
    <mergeCell ref="H13:H15"/>
    <mergeCell ref="I13:I15"/>
    <mergeCell ref="J13:J15"/>
    <mergeCell ref="K13:K15"/>
    <mergeCell ref="G10:G12"/>
    <mergeCell ref="H10:H12"/>
    <mergeCell ref="I10:I12"/>
    <mergeCell ref="J10:J12"/>
    <mergeCell ref="D10:D12"/>
    <mergeCell ref="D13:D15"/>
    <mergeCell ref="E10:E12"/>
    <mergeCell ref="E13:E15"/>
    <mergeCell ref="B41:B43"/>
    <mergeCell ref="B44:B46"/>
    <mergeCell ref="J16:J18"/>
    <mergeCell ref="F53:F55"/>
    <mergeCell ref="J50:J52"/>
    <mergeCell ref="B22:B24"/>
    <mergeCell ref="B47:B49"/>
    <mergeCell ref="C47:C49"/>
    <mergeCell ref="G47:G49"/>
    <mergeCell ref="H47:H49"/>
    <mergeCell ref="I47:I49"/>
    <mergeCell ref="J47:J49"/>
    <mergeCell ref="C44:C46"/>
    <mergeCell ref="G44:G46"/>
    <mergeCell ref="H44:H46"/>
    <mergeCell ref="I44:I46"/>
    <mergeCell ref="B34:B36"/>
    <mergeCell ref="F47:F49"/>
    <mergeCell ref="C16:C18"/>
    <mergeCell ref="G16:G18"/>
    <mergeCell ref="D19:D21"/>
    <mergeCell ref="D47:D49"/>
    <mergeCell ref="D50:D52"/>
    <mergeCell ref="E50:E52"/>
    <mergeCell ref="B2:M2"/>
    <mergeCell ref="C7:J7"/>
    <mergeCell ref="B10:B12"/>
    <mergeCell ref="B13:B15"/>
    <mergeCell ref="C10:C12"/>
    <mergeCell ref="C34:C36"/>
    <mergeCell ref="D31:D33"/>
    <mergeCell ref="D34:D36"/>
    <mergeCell ref="B4:D4"/>
    <mergeCell ref="B5:D5"/>
    <mergeCell ref="K34:K36"/>
    <mergeCell ref="B16:B18"/>
    <mergeCell ref="B19:B21"/>
    <mergeCell ref="F10:F12"/>
    <mergeCell ref="F13:F15"/>
    <mergeCell ref="F16:F18"/>
    <mergeCell ref="F19:F21"/>
    <mergeCell ref="H19:H21"/>
    <mergeCell ref="I19:I21"/>
    <mergeCell ref="J19:J21"/>
    <mergeCell ref="D25:D27"/>
    <mergeCell ref="D28:D30"/>
    <mergeCell ref="L7:L9"/>
    <mergeCell ref="M7:M9"/>
    <mergeCell ref="C22:C24"/>
    <mergeCell ref="B7:B8"/>
    <mergeCell ref="B53:B55"/>
    <mergeCell ref="K62:K64"/>
    <mergeCell ref="B31:B33"/>
    <mergeCell ref="C31:C33"/>
    <mergeCell ref="K28:K30"/>
    <mergeCell ref="J28:J30"/>
    <mergeCell ref="B28:B30"/>
    <mergeCell ref="F28:F30"/>
    <mergeCell ref="G28:G30"/>
    <mergeCell ref="H28:H30"/>
    <mergeCell ref="I28:I30"/>
    <mergeCell ref="F31:F33"/>
    <mergeCell ref="G31:G33"/>
    <mergeCell ref="H31:H33"/>
    <mergeCell ref="I31:I33"/>
    <mergeCell ref="J31:J33"/>
    <mergeCell ref="K31:K33"/>
    <mergeCell ref="H34:H36"/>
    <mergeCell ref="G34:G36"/>
    <mergeCell ref="F34:F36"/>
    <mergeCell ref="B50:B52"/>
    <mergeCell ref="B38:B40"/>
  </mergeCells>
  <phoneticPr fontId="0" type="noConversion"/>
  <pageMargins left="0.19685039370078741" right="0.19685039370078741" top="1.3779527559055118" bottom="0.86614173228346458" header="0.39370078740157483" footer="0.59055118110236227"/>
  <pageSetup scale="45" fitToHeight="0" orientation="landscape" r:id="rId1"/>
  <headerFooter scaleWithDoc="0">
    <oddHeader xml:space="preserve">&amp;C&amp;G&amp;R
</oddHeader>
    <oddFooter>&amp;R&amp;G</oddFooter>
  </headerFooter>
  <rowBreaks count="1" manualBreakCount="1">
    <brk id="67"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topLeftCell="A3" zoomScaleNormal="70" zoomScaleSheetLayoutView="100" workbookViewId="0">
      <pane ySplit="6" topLeftCell="A21" activePane="bottomLeft" state="frozen"/>
      <selection activeCell="C33" sqref="C33"/>
      <selection pane="bottomLeft" activeCell="C33" sqref="C33"/>
    </sheetView>
  </sheetViews>
  <sheetFormatPr baseColWidth="10" defaultColWidth="11.42578125" defaultRowHeight="12.75"/>
  <cols>
    <col min="1" max="1" width="2" style="1" customWidth="1"/>
    <col min="2" max="2" width="23.85546875" style="1" customWidth="1"/>
    <col min="3" max="4" width="15.140625" style="258" customWidth="1"/>
    <col min="5" max="5" width="16.140625" style="258" customWidth="1"/>
    <col min="6" max="6" width="15.140625" style="258" customWidth="1"/>
    <col min="7" max="7" width="17" style="258" customWidth="1"/>
    <col min="8" max="8" width="16.140625" style="258" customWidth="1"/>
    <col min="9" max="9" width="13.42578125" style="258" customWidth="1"/>
    <col min="10" max="10" width="17.42578125" style="258" customWidth="1"/>
    <col min="11" max="11" width="14.85546875" style="258" customWidth="1"/>
    <col min="12" max="12" width="9.42578125" style="369" customWidth="1"/>
    <col min="13" max="13" width="75.85546875" style="192" customWidth="1"/>
    <col min="14" max="14" width="2.7109375" style="1" customWidth="1"/>
    <col min="15" max="16384" width="11.42578125" style="1"/>
  </cols>
  <sheetData>
    <row r="1" spans="1:13" ht="14.45" customHeight="1">
      <c r="M1" s="1"/>
    </row>
    <row r="2" spans="1:13" ht="35.1" customHeight="1">
      <c r="B2" s="469" t="s">
        <v>190</v>
      </c>
      <c r="C2" s="469"/>
      <c r="D2" s="469"/>
      <c r="E2" s="469"/>
      <c r="F2" s="469"/>
      <c r="G2" s="469"/>
      <c r="H2" s="469"/>
      <c r="I2" s="469"/>
      <c r="J2" s="469"/>
      <c r="K2" s="469"/>
      <c r="L2" s="469"/>
      <c r="M2" s="469"/>
    </row>
    <row r="3" spans="1:13" ht="3" customHeight="1">
      <c r="B3" s="9"/>
      <c r="C3" s="386"/>
      <c r="D3" s="386"/>
      <c r="E3" s="386"/>
      <c r="F3" s="387"/>
      <c r="G3" s="387"/>
      <c r="H3" s="387"/>
      <c r="I3" s="387"/>
      <c r="J3" s="387"/>
      <c r="K3" s="387"/>
      <c r="L3" s="370"/>
      <c r="M3" s="61"/>
    </row>
    <row r="4" spans="1:13" ht="17.25" customHeight="1">
      <c r="B4" s="500" t="s">
        <v>76</v>
      </c>
      <c r="C4" s="501"/>
      <c r="D4" s="502"/>
      <c r="E4" s="489" t="s">
        <v>216</v>
      </c>
      <c r="F4" s="490"/>
      <c r="G4" s="490"/>
      <c r="H4" s="490"/>
      <c r="I4" s="490"/>
      <c r="J4" s="490"/>
      <c r="K4" s="490"/>
      <c r="L4" s="490"/>
      <c r="M4" s="491"/>
    </row>
    <row r="5" spans="1:13" ht="17.25" customHeight="1">
      <c r="B5" s="503" t="s">
        <v>80</v>
      </c>
      <c r="C5" s="504"/>
      <c r="D5" s="505"/>
      <c r="E5" s="492" t="s">
        <v>218</v>
      </c>
      <c r="F5" s="493"/>
      <c r="G5" s="493"/>
      <c r="H5" s="493"/>
      <c r="I5" s="493"/>
      <c r="J5" s="493"/>
      <c r="K5" s="493"/>
      <c r="L5" s="493"/>
      <c r="M5" s="494"/>
    </row>
    <row r="6" spans="1:13" ht="3" customHeight="1">
      <c r="B6" s="506"/>
      <c r="C6" s="506"/>
      <c r="D6" s="506"/>
      <c r="E6" s="506"/>
      <c r="F6" s="506"/>
      <c r="G6" s="506"/>
      <c r="H6" s="506"/>
      <c r="I6" s="506"/>
      <c r="J6" s="506"/>
      <c r="K6" s="506"/>
      <c r="L6" s="506"/>
      <c r="M6" s="506"/>
    </row>
    <row r="7" spans="1:13" s="187" customFormat="1" ht="41.45" customHeight="1">
      <c r="B7" s="462" t="s">
        <v>191</v>
      </c>
      <c r="C7" s="470" t="s">
        <v>127</v>
      </c>
      <c r="D7" s="471"/>
      <c r="E7" s="471"/>
      <c r="F7" s="471"/>
      <c r="G7" s="471"/>
      <c r="H7" s="471"/>
      <c r="I7" s="471"/>
      <c r="J7" s="471"/>
      <c r="K7" s="372" t="s">
        <v>10</v>
      </c>
      <c r="L7" s="496" t="s">
        <v>192</v>
      </c>
      <c r="M7" s="498" t="s">
        <v>210</v>
      </c>
    </row>
    <row r="8" spans="1:13" s="187" customFormat="1" ht="71.45" customHeight="1">
      <c r="B8" s="495"/>
      <c r="C8" s="373" t="s">
        <v>11</v>
      </c>
      <c r="D8" s="373" t="s">
        <v>1</v>
      </c>
      <c r="E8" s="373" t="s">
        <v>193</v>
      </c>
      <c r="F8" s="373" t="s">
        <v>129</v>
      </c>
      <c r="G8" s="373" t="s">
        <v>151</v>
      </c>
      <c r="H8" s="373" t="s">
        <v>15</v>
      </c>
      <c r="I8" s="373" t="s">
        <v>20</v>
      </c>
      <c r="J8" s="188" t="s">
        <v>206</v>
      </c>
      <c r="K8" s="188" t="s">
        <v>163</v>
      </c>
      <c r="L8" s="497"/>
      <c r="M8" s="499"/>
    </row>
    <row r="9" spans="1:13" s="189" customFormat="1" ht="28.5" customHeight="1">
      <c r="B9" s="206">
        <v>1411</v>
      </c>
      <c r="C9" s="385">
        <v>61958791</v>
      </c>
      <c r="D9" s="385">
        <v>61958791</v>
      </c>
      <c r="E9" s="385">
        <v>48976803</v>
      </c>
      <c r="F9" s="385">
        <v>44410143.860000007</v>
      </c>
      <c r="G9" s="385">
        <v>0</v>
      </c>
      <c r="H9" s="385">
        <v>44410143.860000007</v>
      </c>
      <c r="I9" s="385">
        <v>44410143.860000007</v>
      </c>
      <c r="J9" s="283">
        <v>44410143.860000007</v>
      </c>
      <c r="K9" s="283">
        <f>(G9+F9)-D9</f>
        <v>-17548647.139999993</v>
      </c>
      <c r="L9" s="273">
        <f>(G9+F9)/D9</f>
        <v>0.71676905154588966</v>
      </c>
      <c r="M9" s="371" t="s">
        <v>1252</v>
      </c>
    </row>
    <row r="10" spans="1:13" s="189" customFormat="1" ht="28.5" customHeight="1">
      <c r="B10" s="206">
        <v>1421</v>
      </c>
      <c r="C10" s="385">
        <v>22109626</v>
      </c>
      <c r="D10" s="385">
        <v>22109626</v>
      </c>
      <c r="E10" s="385">
        <v>17472799</v>
      </c>
      <c r="F10" s="385">
        <v>15393944.950000001</v>
      </c>
      <c r="G10" s="385">
        <v>0</v>
      </c>
      <c r="H10" s="385">
        <v>15393944.950000001</v>
      </c>
      <c r="I10" s="385">
        <v>15393944.950000001</v>
      </c>
      <c r="J10" s="283">
        <v>15393944.950000001</v>
      </c>
      <c r="K10" s="283">
        <f t="shared" ref="K10:K31" si="0">(G10+F10)-D10</f>
        <v>-6715681.0499999989</v>
      </c>
      <c r="L10" s="273">
        <f t="shared" ref="L10:L33" si="1">(G10+F10)/D10</f>
        <v>0.69625533014443575</v>
      </c>
      <c r="M10" s="371" t="s">
        <v>1261</v>
      </c>
    </row>
    <row r="11" spans="1:13" s="189" customFormat="1" ht="28.5" customHeight="1">
      <c r="B11" s="206">
        <v>1431</v>
      </c>
      <c r="C11" s="385">
        <v>15246059</v>
      </c>
      <c r="D11" s="385">
        <v>15246059</v>
      </c>
      <c r="E11" s="385">
        <v>12705050</v>
      </c>
      <c r="F11" s="385">
        <v>10939697.029999997</v>
      </c>
      <c r="G11" s="385">
        <v>0</v>
      </c>
      <c r="H11" s="385">
        <v>10939697.029999997</v>
      </c>
      <c r="I11" s="385">
        <v>10939697.029999997</v>
      </c>
      <c r="J11" s="283">
        <v>10939697.029999997</v>
      </c>
      <c r="K11" s="283">
        <f t="shared" si="0"/>
        <v>-4306361.9700000025</v>
      </c>
      <c r="L11" s="273">
        <f t="shared" si="1"/>
        <v>0.7175426141273622</v>
      </c>
      <c r="M11" s="371" t="s">
        <v>1262</v>
      </c>
    </row>
    <row r="12" spans="1:13" s="189" customFormat="1" ht="31.5" customHeight="1">
      <c r="B12" s="206">
        <v>1441</v>
      </c>
      <c r="C12" s="385">
        <v>15602619</v>
      </c>
      <c r="D12" s="385">
        <v>15602619</v>
      </c>
      <c r="E12" s="385">
        <v>11701962</v>
      </c>
      <c r="F12" s="385">
        <v>9724490.7999999989</v>
      </c>
      <c r="G12" s="385">
        <v>4415765.33</v>
      </c>
      <c r="H12" s="385">
        <v>9724490.7999999989</v>
      </c>
      <c r="I12" s="385">
        <v>9724490.7999999989</v>
      </c>
      <c r="J12" s="283">
        <v>14140256.129999999</v>
      </c>
      <c r="K12" s="283">
        <f t="shared" si="0"/>
        <v>-1462362.870000001</v>
      </c>
      <c r="L12" s="273">
        <f t="shared" si="1"/>
        <v>0.90627452544986187</v>
      </c>
      <c r="M12" s="371" t="s">
        <v>1253</v>
      </c>
    </row>
    <row r="13" spans="1:13" s="189" customFormat="1" ht="38.25" customHeight="1">
      <c r="A13" s="190"/>
      <c r="B13" s="206">
        <v>1443</v>
      </c>
      <c r="C13" s="385">
        <v>2299395</v>
      </c>
      <c r="D13" s="385">
        <v>2299395</v>
      </c>
      <c r="E13" s="385">
        <v>1724535</v>
      </c>
      <c r="F13" s="385">
        <v>617522.4</v>
      </c>
      <c r="G13" s="385">
        <v>309005.27999999997</v>
      </c>
      <c r="H13" s="385">
        <v>617522.4</v>
      </c>
      <c r="I13" s="385">
        <v>617522.4</v>
      </c>
      <c r="J13" s="283">
        <v>926527.67999999993</v>
      </c>
      <c r="K13" s="283">
        <f t="shared" si="0"/>
        <v>-1372867.32</v>
      </c>
      <c r="L13" s="273">
        <f t="shared" si="1"/>
        <v>0.40294411356030607</v>
      </c>
      <c r="M13" s="371" t="s">
        <v>1263</v>
      </c>
    </row>
    <row r="14" spans="1:13" s="189" customFormat="1" ht="31.5" customHeight="1">
      <c r="B14" s="206">
        <v>1511</v>
      </c>
      <c r="C14" s="385">
        <v>41752385</v>
      </c>
      <c r="D14" s="385">
        <v>41752385</v>
      </c>
      <c r="E14" s="385">
        <v>34793651</v>
      </c>
      <c r="F14" s="385">
        <v>28745176.280000001</v>
      </c>
      <c r="G14" s="385">
        <v>0</v>
      </c>
      <c r="H14" s="385">
        <v>28745176.280000001</v>
      </c>
      <c r="I14" s="385">
        <v>28745176.280000001</v>
      </c>
      <c r="J14" s="283">
        <v>28745176.280000001</v>
      </c>
      <c r="K14" s="283">
        <f t="shared" si="0"/>
        <v>-13007208.719999999</v>
      </c>
      <c r="L14" s="273">
        <f t="shared" si="1"/>
        <v>0.68846788704405748</v>
      </c>
      <c r="M14" s="371" t="s">
        <v>1264</v>
      </c>
    </row>
    <row r="15" spans="1:13" s="189" customFormat="1" ht="23.25" customHeight="1">
      <c r="B15" s="206">
        <v>1541</v>
      </c>
      <c r="C15" s="385">
        <v>57476818</v>
      </c>
      <c r="D15" s="385">
        <v>57476818</v>
      </c>
      <c r="E15" s="385">
        <v>28738424</v>
      </c>
      <c r="F15" s="385">
        <v>10963.96</v>
      </c>
      <c r="G15" s="385">
        <v>0</v>
      </c>
      <c r="H15" s="385">
        <v>10963.96</v>
      </c>
      <c r="I15" s="385">
        <v>10963.96</v>
      </c>
      <c r="J15" s="283">
        <v>10963.96</v>
      </c>
      <c r="K15" s="283">
        <f t="shared" si="0"/>
        <v>-57465854.039999999</v>
      </c>
      <c r="L15" s="273">
        <f t="shared" si="1"/>
        <v>1.9075447078507372E-4</v>
      </c>
      <c r="M15" s="371" t="s">
        <v>1270</v>
      </c>
    </row>
    <row r="16" spans="1:13" s="189" customFormat="1" ht="23.25" customHeight="1">
      <c r="B16" s="206">
        <v>1543</v>
      </c>
      <c r="C16" s="385">
        <v>500000</v>
      </c>
      <c r="D16" s="385">
        <v>526737.77</v>
      </c>
      <c r="E16" s="385">
        <v>526737.77</v>
      </c>
      <c r="F16" s="385">
        <v>526737.77</v>
      </c>
      <c r="G16" s="385">
        <v>0</v>
      </c>
      <c r="H16" s="385">
        <v>526737.77</v>
      </c>
      <c r="I16" s="385">
        <v>526737.77</v>
      </c>
      <c r="J16" s="283">
        <v>526737.77</v>
      </c>
      <c r="K16" s="283">
        <f t="shared" si="0"/>
        <v>0</v>
      </c>
      <c r="L16" s="273">
        <f t="shared" si="1"/>
        <v>1</v>
      </c>
      <c r="M16" s="371" t="s">
        <v>1268</v>
      </c>
    </row>
    <row r="17" spans="2:13" s="189" customFormat="1" ht="23.25" customHeight="1">
      <c r="B17" s="206">
        <v>2111</v>
      </c>
      <c r="C17" s="385">
        <v>1700000</v>
      </c>
      <c r="D17" s="385">
        <v>2289764.9500000002</v>
      </c>
      <c r="E17" s="385">
        <v>2289764.9500000002</v>
      </c>
      <c r="F17" s="385">
        <v>1691860</v>
      </c>
      <c r="G17" s="385">
        <v>0</v>
      </c>
      <c r="H17" s="385">
        <v>1691860</v>
      </c>
      <c r="I17" s="385">
        <v>1691860</v>
      </c>
      <c r="J17" s="283">
        <v>1691860</v>
      </c>
      <c r="K17" s="283">
        <f t="shared" si="0"/>
        <v>-597904.95000000019</v>
      </c>
      <c r="L17" s="273">
        <f t="shared" si="1"/>
        <v>0.73887933344424717</v>
      </c>
      <c r="M17" s="371" t="s">
        <v>1265</v>
      </c>
    </row>
    <row r="18" spans="2:13" s="189" customFormat="1" ht="23.25" customHeight="1">
      <c r="B18" s="206">
        <v>2411</v>
      </c>
      <c r="C18" s="385">
        <v>12000000</v>
      </c>
      <c r="D18" s="385">
        <v>12000000</v>
      </c>
      <c r="E18" s="385">
        <v>8400000</v>
      </c>
      <c r="F18" s="385">
        <v>7950272.4400000004</v>
      </c>
      <c r="G18" s="385">
        <v>4049727.56</v>
      </c>
      <c r="H18" s="385">
        <v>7950272.4400000004</v>
      </c>
      <c r="I18" s="385">
        <v>7950272.4400000004</v>
      </c>
      <c r="J18" s="283">
        <v>12000000</v>
      </c>
      <c r="K18" s="283">
        <f t="shared" si="0"/>
        <v>0</v>
      </c>
      <c r="L18" s="273">
        <f t="shared" si="1"/>
        <v>1</v>
      </c>
      <c r="M18" s="371" t="s">
        <v>1268</v>
      </c>
    </row>
    <row r="19" spans="2:13" s="189" customFormat="1" ht="23.25" customHeight="1">
      <c r="B19" s="206">
        <v>2611</v>
      </c>
      <c r="C19" s="385">
        <v>106004175</v>
      </c>
      <c r="D19" s="385">
        <v>121004175</v>
      </c>
      <c r="E19" s="385">
        <v>102231135</v>
      </c>
      <c r="F19" s="385">
        <v>82445388</v>
      </c>
      <c r="G19" s="385">
        <v>38558787</v>
      </c>
      <c r="H19" s="385">
        <v>82445388</v>
      </c>
      <c r="I19" s="385">
        <v>82445388</v>
      </c>
      <c r="J19" s="283">
        <v>121004175</v>
      </c>
      <c r="K19" s="283">
        <f t="shared" si="0"/>
        <v>0</v>
      </c>
      <c r="L19" s="273">
        <f t="shared" si="1"/>
        <v>1</v>
      </c>
      <c r="M19" s="371" t="s">
        <v>1268</v>
      </c>
    </row>
    <row r="20" spans="2:13" s="189" customFormat="1" ht="31.5" customHeight="1">
      <c r="B20" s="206">
        <v>2711</v>
      </c>
      <c r="C20" s="385">
        <v>6855073</v>
      </c>
      <c r="D20" s="385">
        <v>9256051.4399999995</v>
      </c>
      <c r="E20" s="385">
        <v>9256051.4399999995</v>
      </c>
      <c r="F20" s="385">
        <v>8818436.6999999993</v>
      </c>
      <c r="G20" s="385">
        <v>143946.25</v>
      </c>
      <c r="H20" s="385">
        <v>8818436.6999999993</v>
      </c>
      <c r="I20" s="385">
        <v>8818436.6999999993</v>
      </c>
      <c r="J20" s="283">
        <v>8962382.9499999993</v>
      </c>
      <c r="K20" s="283">
        <f t="shared" si="0"/>
        <v>-293668.49000000022</v>
      </c>
      <c r="L20" s="273">
        <f t="shared" si="1"/>
        <v>0.96827281137063337</v>
      </c>
      <c r="M20" s="371" t="s">
        <v>1266</v>
      </c>
    </row>
    <row r="21" spans="2:13" s="189" customFormat="1" ht="32.25" customHeight="1">
      <c r="B21" s="206">
        <v>2721</v>
      </c>
      <c r="C21" s="385">
        <v>7843536</v>
      </c>
      <c r="D21" s="385">
        <v>11143536</v>
      </c>
      <c r="E21" s="385">
        <v>11143536</v>
      </c>
      <c r="F21" s="385">
        <v>10504931.279999999</v>
      </c>
      <c r="G21" s="385">
        <v>62.48</v>
      </c>
      <c r="H21" s="385">
        <v>10504931.279999999</v>
      </c>
      <c r="I21" s="385">
        <v>10504931.279999999</v>
      </c>
      <c r="J21" s="283">
        <v>10504993.76</v>
      </c>
      <c r="K21" s="283">
        <f t="shared" si="0"/>
        <v>-638542.24000000022</v>
      </c>
      <c r="L21" s="273">
        <f t="shared" si="1"/>
        <v>0.94269841816816491</v>
      </c>
      <c r="M21" s="371" t="s">
        <v>1254</v>
      </c>
    </row>
    <row r="22" spans="2:13" s="189" customFormat="1" ht="31.5" customHeight="1">
      <c r="B22" s="206">
        <v>3112</v>
      </c>
      <c r="C22" s="385">
        <v>220558954</v>
      </c>
      <c r="D22" s="385">
        <v>220558954</v>
      </c>
      <c r="E22" s="385">
        <v>165419208</v>
      </c>
      <c r="F22" s="385">
        <v>137261885.80000001</v>
      </c>
      <c r="G22" s="385">
        <v>71621381.659999996</v>
      </c>
      <c r="H22" s="385">
        <v>137261885.80000001</v>
      </c>
      <c r="I22" s="385">
        <v>137261885.80000001</v>
      </c>
      <c r="J22" s="283">
        <v>208883267.46000001</v>
      </c>
      <c r="K22" s="283">
        <f t="shared" si="0"/>
        <v>-11675686.539999992</v>
      </c>
      <c r="L22" s="273">
        <f t="shared" si="1"/>
        <v>0.94706319408823458</v>
      </c>
      <c r="M22" s="371" t="s">
        <v>1255</v>
      </c>
    </row>
    <row r="23" spans="2:13" s="189" customFormat="1" ht="23.25" customHeight="1">
      <c r="B23" s="206">
        <v>3131</v>
      </c>
      <c r="C23" s="385">
        <v>8956754</v>
      </c>
      <c r="D23" s="385">
        <v>8956754</v>
      </c>
      <c r="E23" s="385">
        <v>8218479</v>
      </c>
      <c r="F23" s="385">
        <v>8218479</v>
      </c>
      <c r="G23" s="385">
        <v>738275</v>
      </c>
      <c r="H23" s="385">
        <v>8218479</v>
      </c>
      <c r="I23" s="385">
        <v>8218479</v>
      </c>
      <c r="J23" s="283">
        <v>8956754</v>
      </c>
      <c r="K23" s="283">
        <f t="shared" si="0"/>
        <v>0</v>
      </c>
      <c r="L23" s="273">
        <f t="shared" si="1"/>
        <v>1</v>
      </c>
      <c r="M23" s="371" t="s">
        <v>1268</v>
      </c>
    </row>
    <row r="24" spans="2:13" s="189" customFormat="1" ht="23.25" customHeight="1">
      <c r="B24" s="206">
        <v>3191</v>
      </c>
      <c r="C24" s="385">
        <v>5024958</v>
      </c>
      <c r="D24" s="385">
        <v>2050417.83</v>
      </c>
      <c r="E24" s="385">
        <v>598117.82999999996</v>
      </c>
      <c r="F24" s="385">
        <v>0</v>
      </c>
      <c r="G24" s="385">
        <v>0</v>
      </c>
      <c r="H24" s="385">
        <v>0</v>
      </c>
      <c r="I24" s="385">
        <v>0</v>
      </c>
      <c r="J24" s="283">
        <v>0</v>
      </c>
      <c r="K24" s="283">
        <f t="shared" si="0"/>
        <v>-2050417.83</v>
      </c>
      <c r="L24" s="273">
        <f t="shared" si="1"/>
        <v>0</v>
      </c>
      <c r="M24" s="371" t="s">
        <v>1271</v>
      </c>
    </row>
    <row r="25" spans="2:13" s="189" customFormat="1" ht="29.25" customHeight="1">
      <c r="B25" s="206">
        <v>3361</v>
      </c>
      <c r="C25" s="385">
        <v>2338970</v>
      </c>
      <c r="D25" s="385">
        <v>2338970</v>
      </c>
      <c r="E25" s="385">
        <v>1754226</v>
      </c>
      <c r="F25" s="385">
        <v>1043228.06</v>
      </c>
      <c r="G25" s="385">
        <v>0</v>
      </c>
      <c r="H25" s="385">
        <v>42659.5</v>
      </c>
      <c r="I25" s="385">
        <v>42659.5</v>
      </c>
      <c r="J25" s="283">
        <v>42659.5</v>
      </c>
      <c r="K25" s="283">
        <f t="shared" si="0"/>
        <v>-1295741.94</v>
      </c>
      <c r="L25" s="273">
        <f t="shared" si="1"/>
        <v>0.4460202824320107</v>
      </c>
      <c r="M25" s="371" t="s">
        <v>1267</v>
      </c>
    </row>
    <row r="26" spans="2:13" s="189" customFormat="1" ht="29.25" customHeight="1">
      <c r="B26" s="206">
        <v>3381</v>
      </c>
      <c r="C26" s="385">
        <v>190414894</v>
      </c>
      <c r="D26" s="385">
        <v>190414894</v>
      </c>
      <c r="E26" s="385">
        <v>142811173</v>
      </c>
      <c r="F26" s="385">
        <v>127045097.64</v>
      </c>
      <c r="G26" s="385">
        <v>6125817.25</v>
      </c>
      <c r="H26" s="385">
        <v>11623794.800000001</v>
      </c>
      <c r="I26" s="385">
        <v>11623794.800000001</v>
      </c>
      <c r="J26" s="283">
        <v>17749612.050000001</v>
      </c>
      <c r="K26" s="283">
        <f t="shared" si="0"/>
        <v>-57243979.109999999</v>
      </c>
      <c r="L26" s="273">
        <f t="shared" si="1"/>
        <v>0.69937236574571737</v>
      </c>
      <c r="M26" s="371" t="s">
        <v>1256</v>
      </c>
    </row>
    <row r="27" spans="2:13" s="189" customFormat="1" ht="29.25" customHeight="1">
      <c r="B27" s="206">
        <v>3432</v>
      </c>
      <c r="C27" s="385">
        <v>96000</v>
      </c>
      <c r="D27" s="385">
        <v>96000</v>
      </c>
      <c r="E27" s="385">
        <v>67800</v>
      </c>
      <c r="F27" s="385">
        <v>42659.5</v>
      </c>
      <c r="G27" s="385">
        <v>0</v>
      </c>
      <c r="H27" s="385">
        <v>0</v>
      </c>
      <c r="I27" s="385">
        <v>0</v>
      </c>
      <c r="J27" s="283">
        <v>0</v>
      </c>
      <c r="K27" s="283">
        <f t="shared" si="0"/>
        <v>-53340.5</v>
      </c>
      <c r="L27" s="273">
        <f t="shared" si="1"/>
        <v>0.44436979166666668</v>
      </c>
      <c r="M27" s="371" t="s">
        <v>1272</v>
      </c>
    </row>
    <row r="28" spans="2:13" s="189" customFormat="1" ht="29.25" customHeight="1">
      <c r="B28" s="206">
        <v>3451</v>
      </c>
      <c r="C28" s="385">
        <v>17969439</v>
      </c>
      <c r="D28" s="385">
        <v>17969439</v>
      </c>
      <c r="E28" s="385">
        <v>13477077</v>
      </c>
      <c r="F28" s="385">
        <v>11623794.800000001</v>
      </c>
      <c r="G28" s="385">
        <v>0</v>
      </c>
      <c r="H28" s="385">
        <v>203</v>
      </c>
      <c r="I28" s="385">
        <v>203</v>
      </c>
      <c r="J28" s="283">
        <v>203</v>
      </c>
      <c r="K28" s="283">
        <f t="shared" si="0"/>
        <v>-6345644.1999999993</v>
      </c>
      <c r="L28" s="273">
        <f t="shared" si="1"/>
        <v>0.64686464613614258</v>
      </c>
      <c r="M28" s="371" t="s">
        <v>1257</v>
      </c>
    </row>
    <row r="29" spans="2:13" s="189" customFormat="1" ht="41.25" customHeight="1">
      <c r="B29" s="206">
        <v>3611</v>
      </c>
      <c r="C29" s="385">
        <v>4500000</v>
      </c>
      <c r="D29" s="385">
        <v>0</v>
      </c>
      <c r="E29" s="385">
        <v>0</v>
      </c>
      <c r="F29" s="385">
        <v>0</v>
      </c>
      <c r="G29" s="385">
        <v>1580992.33</v>
      </c>
      <c r="H29" s="385">
        <v>1462092.65</v>
      </c>
      <c r="I29" s="385">
        <v>1462092.65</v>
      </c>
      <c r="J29" s="283">
        <v>3043084.98</v>
      </c>
      <c r="K29" s="283">
        <f t="shared" si="0"/>
        <v>1580992.33</v>
      </c>
      <c r="L29" s="273"/>
      <c r="M29" s="371" t="s">
        <v>1258</v>
      </c>
    </row>
    <row r="30" spans="2:13" s="189" customFormat="1" ht="29.25" customHeight="1">
      <c r="B30" s="206">
        <v>3951</v>
      </c>
      <c r="C30" s="385">
        <v>0</v>
      </c>
      <c r="D30" s="385">
        <v>250</v>
      </c>
      <c r="E30" s="385">
        <v>250</v>
      </c>
      <c r="F30" s="385">
        <v>203</v>
      </c>
      <c r="G30" s="385">
        <v>0</v>
      </c>
      <c r="H30" s="385">
        <v>14649089</v>
      </c>
      <c r="I30" s="385">
        <v>14649089</v>
      </c>
      <c r="J30" s="283">
        <v>14649089</v>
      </c>
      <c r="K30" s="283">
        <f t="shared" si="0"/>
        <v>-47</v>
      </c>
      <c r="L30" s="273">
        <f t="shared" si="1"/>
        <v>0.81200000000000006</v>
      </c>
      <c r="M30" s="371" t="s">
        <v>1259</v>
      </c>
    </row>
    <row r="31" spans="2:13" s="189" customFormat="1" ht="29.25" customHeight="1">
      <c r="B31" s="206">
        <v>3969</v>
      </c>
      <c r="C31" s="385">
        <v>4266280</v>
      </c>
      <c r="D31" s="385">
        <v>4266280</v>
      </c>
      <c r="E31" s="385">
        <v>3199707</v>
      </c>
      <c r="F31" s="385">
        <v>1462092.65</v>
      </c>
      <c r="G31" s="385">
        <v>0</v>
      </c>
      <c r="H31" s="385">
        <v>0</v>
      </c>
      <c r="I31" s="385">
        <v>0</v>
      </c>
      <c r="J31" s="283">
        <v>0</v>
      </c>
      <c r="K31" s="283">
        <f t="shared" si="0"/>
        <v>-2804187.35</v>
      </c>
      <c r="L31" s="273">
        <f t="shared" si="1"/>
        <v>0.34270902284894567</v>
      </c>
      <c r="M31" s="371" t="s">
        <v>1260</v>
      </c>
    </row>
    <row r="32" spans="2:13" s="189" customFormat="1" ht="29.25" customHeight="1">
      <c r="B32" s="206">
        <v>3981</v>
      </c>
      <c r="C32" s="385">
        <v>25636947</v>
      </c>
      <c r="D32" s="385">
        <v>25636947</v>
      </c>
      <c r="E32" s="385">
        <v>19227708</v>
      </c>
      <c r="F32" s="385">
        <v>14649089</v>
      </c>
      <c r="G32" s="385">
        <v>0</v>
      </c>
      <c r="H32" s="385">
        <v>0</v>
      </c>
      <c r="I32" s="385">
        <v>0</v>
      </c>
      <c r="J32" s="283">
        <v>0</v>
      </c>
      <c r="K32" s="283">
        <f t="shared" ref="K32:K33" si="2">(G32+F32)-D32</f>
        <v>-10987858</v>
      </c>
      <c r="L32" s="273">
        <f t="shared" si="1"/>
        <v>0.57140536273683451</v>
      </c>
      <c r="M32" s="371" t="s">
        <v>1273</v>
      </c>
    </row>
    <row r="33" spans="2:13" s="189" customFormat="1" ht="29.25" customHeight="1">
      <c r="B33" s="206">
        <v>5413</v>
      </c>
      <c r="C33" s="385">
        <v>800000</v>
      </c>
      <c r="D33" s="385">
        <v>800000</v>
      </c>
      <c r="E33" s="385">
        <v>800000</v>
      </c>
      <c r="F33" s="385">
        <v>0</v>
      </c>
      <c r="G33" s="385">
        <v>0</v>
      </c>
      <c r="H33" s="385">
        <v>0</v>
      </c>
      <c r="I33" s="385">
        <v>0</v>
      </c>
      <c r="J33" s="283">
        <v>0</v>
      </c>
      <c r="K33" s="283">
        <f t="shared" si="2"/>
        <v>-800000</v>
      </c>
      <c r="L33" s="273">
        <f t="shared" si="1"/>
        <v>0</v>
      </c>
      <c r="M33" s="371" t="s">
        <v>1269</v>
      </c>
    </row>
    <row r="34" spans="2:13">
      <c r="B34" s="191"/>
    </row>
    <row r="35" spans="2:13">
      <c r="B35" s="191"/>
    </row>
    <row r="36" spans="2:13">
      <c r="B36" s="191"/>
    </row>
    <row r="37" spans="2:13">
      <c r="B37" s="191"/>
    </row>
    <row r="38" spans="2:13">
      <c r="B38" s="191"/>
    </row>
    <row r="39" spans="2:13">
      <c r="B39" s="191"/>
    </row>
    <row r="40" spans="2:13">
      <c r="B40" s="191"/>
    </row>
    <row r="41" spans="2:13">
      <c r="B41" s="191"/>
    </row>
    <row r="42" spans="2:13">
      <c r="B42" s="191"/>
    </row>
    <row r="43" spans="2:13">
      <c r="B43" s="191"/>
    </row>
    <row r="44" spans="2:13">
      <c r="B44" s="191"/>
    </row>
    <row r="45" spans="2:13">
      <c r="B45" s="191"/>
    </row>
    <row r="46" spans="2:13">
      <c r="B46" s="191"/>
    </row>
    <row r="47" spans="2:13">
      <c r="B47" s="191"/>
    </row>
    <row r="48" spans="2:13">
      <c r="B48" s="191"/>
    </row>
    <row r="49" spans="2:2">
      <c r="B49" s="191"/>
    </row>
    <row r="50" spans="2:2">
      <c r="B50" s="191"/>
    </row>
    <row r="51" spans="2:2">
      <c r="B51" s="191"/>
    </row>
    <row r="52" spans="2:2">
      <c r="B52" s="191"/>
    </row>
    <row r="53" spans="2:2">
      <c r="B53" s="191"/>
    </row>
    <row r="54" spans="2:2">
      <c r="B54" s="191"/>
    </row>
  </sheetData>
  <dataConsolidate/>
  <mergeCells count="10">
    <mergeCell ref="B7:B8"/>
    <mergeCell ref="C7:J7"/>
    <mergeCell ref="L7:L8"/>
    <mergeCell ref="M7:M8"/>
    <mergeCell ref="B2:M2"/>
    <mergeCell ref="B4:D4"/>
    <mergeCell ref="B5:D5"/>
    <mergeCell ref="B6:M6"/>
    <mergeCell ref="E4:M4"/>
    <mergeCell ref="E5:M5"/>
  </mergeCells>
  <pageMargins left="0.19685039370078741" right="0.19685039370078741" top="1.3779527559055118" bottom="0.86614173228346458" header="0.39370078740157483" footer="0.59055118110236227"/>
  <pageSetup scale="52" fitToHeight="0" orientation="landscape" r:id="rId1"/>
  <headerFooter scaleWithDoc="0">
    <oddHeader xml:space="preserve">&amp;C&amp;G&amp;R
</oddHeader>
    <oddFooter>&amp;R&amp;G</oddFooter>
  </headerFooter>
  <rowBreaks count="1" manualBreakCount="1">
    <brk id="29" max="1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59"/>
  <sheetViews>
    <sheetView showGridLines="0" view="pageBreakPreview" zoomScale="60" zoomScaleNormal="100" workbookViewId="0">
      <selection activeCell="AE58" sqref="AE58"/>
    </sheetView>
  </sheetViews>
  <sheetFormatPr baseColWidth="10" defaultColWidth="11.42578125" defaultRowHeight="12.75"/>
  <cols>
    <col min="1" max="1" width="2.8554687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8554687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24" t="s">
        <v>168</v>
      </c>
      <c r="C5" s="524"/>
      <c r="D5" s="524"/>
      <c r="E5" s="524"/>
      <c r="F5" s="525" t="s">
        <v>216</v>
      </c>
      <c r="G5" s="526"/>
      <c r="H5" s="526"/>
      <c r="I5" s="526"/>
      <c r="J5" s="526"/>
      <c r="K5" s="526"/>
      <c r="L5" s="526"/>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217</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36" t="s">
        <v>171</v>
      </c>
      <c r="C12" s="236" t="s">
        <v>81</v>
      </c>
      <c r="D12" s="236" t="s">
        <v>198</v>
      </c>
      <c r="E12" s="236" t="s">
        <v>172</v>
      </c>
      <c r="F12" s="236" t="s">
        <v>173</v>
      </c>
      <c r="G12" s="236" t="s">
        <v>174</v>
      </c>
      <c r="H12" s="236" t="s">
        <v>175</v>
      </c>
      <c r="I12" s="233" t="s">
        <v>176</v>
      </c>
      <c r="J12" s="233" t="s">
        <v>177</v>
      </c>
      <c r="K12" s="233" t="s">
        <v>178</v>
      </c>
      <c r="L12" s="233" t="s">
        <v>197</v>
      </c>
    </row>
    <row r="13" spans="2:12" s="239" customFormat="1" ht="41.1" customHeight="1">
      <c r="B13" s="237">
        <v>1446490690</v>
      </c>
      <c r="C13" s="237">
        <v>1446490690</v>
      </c>
      <c r="D13" s="237">
        <v>1245103757.9999998</v>
      </c>
      <c r="E13" s="237">
        <v>115972505.22</v>
      </c>
      <c r="F13" s="237">
        <v>1043659490.7199999</v>
      </c>
      <c r="G13" s="237">
        <v>1043659490.7199999</v>
      </c>
      <c r="H13" s="237">
        <v>1043659490.7199999</v>
      </c>
      <c r="I13" s="238">
        <f>+F13/B13</f>
        <v>0.72151137780223107</v>
      </c>
      <c r="J13" s="238">
        <f>+F13/C13</f>
        <v>0.72151137780223107</v>
      </c>
      <c r="K13" s="238">
        <f>+G13/B13</f>
        <v>0.72151137780223107</v>
      </c>
      <c r="L13" s="238">
        <f>+(E13+G13)/C13</f>
        <v>0.80168645671684191</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30" t="s">
        <v>179</v>
      </c>
      <c r="C50" s="530"/>
      <c r="D50" s="530"/>
      <c r="E50" s="530"/>
      <c r="F50" s="530"/>
      <c r="G50" s="530"/>
      <c r="H50" s="530"/>
      <c r="I50" s="530"/>
      <c r="J50" s="530"/>
      <c r="K50" s="530"/>
      <c r="L50" s="530"/>
    </row>
    <row r="51" spans="2:12" s="263" customFormat="1" ht="15" customHeight="1">
      <c r="B51" s="507" t="s">
        <v>1278</v>
      </c>
      <c r="C51" s="508"/>
      <c r="D51" s="508"/>
      <c r="E51" s="508"/>
      <c r="F51" s="508"/>
      <c r="G51" s="508"/>
      <c r="H51" s="508"/>
      <c r="I51" s="508"/>
      <c r="J51" s="508"/>
      <c r="K51" s="508"/>
      <c r="L51" s="509"/>
    </row>
    <row r="52" spans="2:12" s="263" customFormat="1" ht="15" customHeight="1">
      <c r="B52" s="510"/>
      <c r="C52" s="511"/>
      <c r="D52" s="511"/>
      <c r="E52" s="511"/>
      <c r="F52" s="511"/>
      <c r="G52" s="511"/>
      <c r="H52" s="511"/>
      <c r="I52" s="511"/>
      <c r="J52" s="511"/>
      <c r="K52" s="511"/>
      <c r="L52" s="512"/>
    </row>
    <row r="53" spans="2:12" s="263" customFormat="1" ht="15" customHeight="1">
      <c r="B53" s="510"/>
      <c r="C53" s="511"/>
      <c r="D53" s="511"/>
      <c r="E53" s="511"/>
      <c r="F53" s="511"/>
      <c r="G53" s="511"/>
      <c r="H53" s="511"/>
      <c r="I53" s="511"/>
      <c r="J53" s="511"/>
      <c r="K53" s="511"/>
      <c r="L53" s="512"/>
    </row>
    <row r="54" spans="2:12" s="263" customFormat="1" ht="15" customHeight="1">
      <c r="B54" s="510"/>
      <c r="C54" s="511"/>
      <c r="D54" s="511"/>
      <c r="E54" s="511"/>
      <c r="F54" s="511"/>
      <c r="G54" s="511"/>
      <c r="H54" s="511"/>
      <c r="I54" s="511"/>
      <c r="J54" s="511"/>
      <c r="K54" s="511"/>
      <c r="L54" s="512"/>
    </row>
    <row r="55" spans="2:12" s="263" customFormat="1" ht="15" customHeight="1">
      <c r="B55" s="510"/>
      <c r="C55" s="511"/>
      <c r="D55" s="511"/>
      <c r="E55" s="511"/>
      <c r="F55" s="511"/>
      <c r="G55" s="511"/>
      <c r="H55" s="511"/>
      <c r="I55" s="511"/>
      <c r="J55" s="511"/>
      <c r="K55" s="511"/>
      <c r="L55" s="512"/>
    </row>
    <row r="56" spans="2:12" s="263" customFormat="1" ht="15" customHeight="1">
      <c r="B56" s="510"/>
      <c r="C56" s="511"/>
      <c r="D56" s="511"/>
      <c r="E56" s="511"/>
      <c r="F56" s="511"/>
      <c r="G56" s="511"/>
      <c r="H56" s="511"/>
      <c r="I56" s="511"/>
      <c r="J56" s="511"/>
      <c r="K56" s="511"/>
      <c r="L56" s="512"/>
    </row>
    <row r="57" spans="2:12" s="263" customFormat="1" ht="15" customHeight="1">
      <c r="B57" s="510"/>
      <c r="C57" s="511"/>
      <c r="D57" s="511"/>
      <c r="E57" s="511"/>
      <c r="F57" s="511"/>
      <c r="G57" s="511"/>
      <c r="H57" s="511"/>
      <c r="I57" s="511"/>
      <c r="J57" s="511"/>
      <c r="K57" s="511"/>
      <c r="L57" s="512"/>
    </row>
    <row r="58" spans="2:12" s="263" customFormat="1" ht="15" customHeight="1">
      <c r="B58" s="510"/>
      <c r="C58" s="511"/>
      <c r="D58" s="511"/>
      <c r="E58" s="511"/>
      <c r="F58" s="511"/>
      <c r="G58" s="511"/>
      <c r="H58" s="511"/>
      <c r="I58" s="511"/>
      <c r="J58" s="511"/>
      <c r="K58" s="511"/>
      <c r="L58" s="512"/>
    </row>
    <row r="59" spans="2:12" s="263" customFormat="1" ht="15" customHeight="1">
      <c r="B59" s="510"/>
      <c r="C59" s="511"/>
      <c r="D59" s="511"/>
      <c r="E59" s="511"/>
      <c r="F59" s="511"/>
      <c r="G59" s="511"/>
      <c r="H59" s="511"/>
      <c r="I59" s="511"/>
      <c r="J59" s="511"/>
      <c r="K59" s="511"/>
      <c r="L59" s="512"/>
    </row>
    <row r="60" spans="2:12" s="263" customFormat="1" ht="15" customHeight="1">
      <c r="B60" s="510"/>
      <c r="C60" s="511"/>
      <c r="D60" s="511"/>
      <c r="E60" s="511"/>
      <c r="F60" s="511"/>
      <c r="G60" s="511"/>
      <c r="H60" s="511"/>
      <c r="I60" s="511"/>
      <c r="J60" s="511"/>
      <c r="K60" s="511"/>
      <c r="L60" s="512"/>
    </row>
    <row r="61" spans="2:12" s="263" customFormat="1" ht="15" customHeight="1">
      <c r="B61" s="510"/>
      <c r="C61" s="511"/>
      <c r="D61" s="511"/>
      <c r="E61" s="511"/>
      <c r="F61" s="511"/>
      <c r="G61" s="511"/>
      <c r="H61" s="511"/>
      <c r="I61" s="511"/>
      <c r="J61" s="511"/>
      <c r="K61" s="511"/>
      <c r="L61" s="512"/>
    </row>
    <row r="62" spans="2:12" s="263" customFormat="1" ht="247.5" customHeight="1">
      <c r="B62" s="513"/>
      <c r="C62" s="514"/>
      <c r="D62" s="514"/>
      <c r="E62" s="514"/>
      <c r="F62" s="514"/>
      <c r="G62" s="514"/>
      <c r="H62" s="514"/>
      <c r="I62" s="514"/>
      <c r="J62" s="514"/>
      <c r="K62" s="514"/>
      <c r="L62" s="515"/>
    </row>
    <row r="63" spans="2:12" s="263" customFormat="1" ht="15" customHeight="1">
      <c r="B63" s="507" t="s">
        <v>1279</v>
      </c>
      <c r="C63" s="508"/>
      <c r="D63" s="508"/>
      <c r="E63" s="508"/>
      <c r="F63" s="508"/>
      <c r="G63" s="508"/>
      <c r="H63" s="508"/>
      <c r="I63" s="508"/>
      <c r="J63" s="508"/>
      <c r="K63" s="508"/>
      <c r="L63" s="509"/>
    </row>
    <row r="64" spans="2:12" s="263" customFormat="1" ht="15" customHeight="1">
      <c r="B64" s="510"/>
      <c r="C64" s="511"/>
      <c r="D64" s="511"/>
      <c r="E64" s="511"/>
      <c r="F64" s="511"/>
      <c r="G64" s="511"/>
      <c r="H64" s="511"/>
      <c r="I64" s="511"/>
      <c r="J64" s="511"/>
      <c r="K64" s="511"/>
      <c r="L64" s="512"/>
    </row>
    <row r="65" spans="2:12" s="263" customFormat="1" ht="15" customHeight="1">
      <c r="B65" s="510"/>
      <c r="C65" s="511"/>
      <c r="D65" s="511"/>
      <c r="E65" s="511"/>
      <c r="F65" s="511"/>
      <c r="G65" s="511"/>
      <c r="H65" s="511"/>
      <c r="I65" s="511"/>
      <c r="J65" s="511"/>
      <c r="K65" s="511"/>
      <c r="L65" s="512"/>
    </row>
    <row r="66" spans="2:12" s="263" customFormat="1" ht="15" customHeight="1">
      <c r="B66" s="510"/>
      <c r="C66" s="511"/>
      <c r="D66" s="511"/>
      <c r="E66" s="511"/>
      <c r="F66" s="511"/>
      <c r="G66" s="511"/>
      <c r="H66" s="511"/>
      <c r="I66" s="511"/>
      <c r="J66" s="511"/>
      <c r="K66" s="511"/>
      <c r="L66" s="512"/>
    </row>
    <row r="67" spans="2:12" s="263" customFormat="1" ht="15" customHeight="1">
      <c r="B67" s="510"/>
      <c r="C67" s="511"/>
      <c r="D67" s="511"/>
      <c r="E67" s="511"/>
      <c r="F67" s="511"/>
      <c r="G67" s="511"/>
      <c r="H67" s="511"/>
      <c r="I67" s="511"/>
      <c r="J67" s="511"/>
      <c r="K67" s="511"/>
      <c r="L67" s="512"/>
    </row>
    <row r="68" spans="2:12" s="263" customFormat="1" ht="15" customHeight="1">
      <c r="B68" s="510"/>
      <c r="C68" s="511"/>
      <c r="D68" s="511"/>
      <c r="E68" s="511"/>
      <c r="F68" s="511"/>
      <c r="G68" s="511"/>
      <c r="H68" s="511"/>
      <c r="I68" s="511"/>
      <c r="J68" s="511"/>
      <c r="K68" s="511"/>
      <c r="L68" s="512"/>
    </row>
    <row r="69" spans="2:12" s="263" customFormat="1" ht="15" customHeight="1">
      <c r="B69" s="510"/>
      <c r="C69" s="511"/>
      <c r="D69" s="511"/>
      <c r="E69" s="511"/>
      <c r="F69" s="511"/>
      <c r="G69" s="511"/>
      <c r="H69" s="511"/>
      <c r="I69" s="511"/>
      <c r="J69" s="511"/>
      <c r="K69" s="511"/>
      <c r="L69" s="512"/>
    </row>
    <row r="70" spans="2:12" s="263" customFormat="1" ht="15" customHeight="1">
      <c r="B70" s="510"/>
      <c r="C70" s="511"/>
      <c r="D70" s="511"/>
      <c r="E70" s="511"/>
      <c r="F70" s="511"/>
      <c r="G70" s="511"/>
      <c r="H70" s="511"/>
      <c r="I70" s="511"/>
      <c r="J70" s="511"/>
      <c r="K70" s="511"/>
      <c r="L70" s="512"/>
    </row>
    <row r="71" spans="2:12" s="263" customFormat="1" ht="15" customHeight="1">
      <c r="B71" s="510"/>
      <c r="C71" s="511"/>
      <c r="D71" s="511"/>
      <c r="E71" s="511"/>
      <c r="F71" s="511"/>
      <c r="G71" s="511"/>
      <c r="H71" s="511"/>
      <c r="I71" s="511"/>
      <c r="J71" s="511"/>
      <c r="K71" s="511"/>
      <c r="L71" s="512"/>
    </row>
    <row r="72" spans="2:12" s="263" customFormat="1" ht="77.25" customHeight="1">
      <c r="B72" s="510"/>
      <c r="C72" s="511"/>
      <c r="D72" s="511"/>
      <c r="E72" s="511"/>
      <c r="F72" s="511"/>
      <c r="G72" s="511"/>
      <c r="H72" s="511"/>
      <c r="I72" s="511"/>
      <c r="J72" s="511"/>
      <c r="K72" s="511"/>
      <c r="L72" s="512"/>
    </row>
    <row r="73" spans="2:12" s="263" customFormat="1" ht="15" customHeight="1">
      <c r="B73" s="510"/>
      <c r="C73" s="511"/>
      <c r="D73" s="511"/>
      <c r="E73" s="511"/>
      <c r="F73" s="511"/>
      <c r="G73" s="511"/>
      <c r="H73" s="511"/>
      <c r="I73" s="511"/>
      <c r="J73" s="511"/>
      <c r="K73" s="511"/>
      <c r="L73" s="512"/>
    </row>
    <row r="74" spans="2:12" s="263" customFormat="1" ht="310.5" customHeight="1">
      <c r="B74" s="513"/>
      <c r="C74" s="514"/>
      <c r="D74" s="514"/>
      <c r="E74" s="514"/>
      <c r="F74" s="514"/>
      <c r="G74" s="514"/>
      <c r="H74" s="514"/>
      <c r="I74" s="514"/>
      <c r="J74" s="514"/>
      <c r="K74" s="514"/>
      <c r="L74" s="515"/>
    </row>
    <row r="75" spans="2:12" s="263" customFormat="1" ht="15" customHeight="1">
      <c r="B75" s="507" t="s">
        <v>1280</v>
      </c>
      <c r="C75" s="508"/>
      <c r="D75" s="508"/>
      <c r="E75" s="508"/>
      <c r="F75" s="508"/>
      <c r="G75" s="508"/>
      <c r="H75" s="508"/>
      <c r="I75" s="508"/>
      <c r="J75" s="508"/>
      <c r="K75" s="508"/>
      <c r="L75" s="509"/>
    </row>
    <row r="76" spans="2:12" s="263" customFormat="1" ht="15" customHeight="1">
      <c r="B76" s="510"/>
      <c r="C76" s="511"/>
      <c r="D76" s="511"/>
      <c r="E76" s="511"/>
      <c r="F76" s="511"/>
      <c r="G76" s="511"/>
      <c r="H76" s="511"/>
      <c r="I76" s="511"/>
      <c r="J76" s="511"/>
      <c r="K76" s="511"/>
      <c r="L76" s="512"/>
    </row>
    <row r="77" spans="2:12" s="263" customFormat="1" ht="15" customHeight="1">
      <c r="B77" s="510"/>
      <c r="C77" s="511"/>
      <c r="D77" s="511"/>
      <c r="E77" s="511"/>
      <c r="F77" s="511"/>
      <c r="G77" s="511"/>
      <c r="H77" s="511"/>
      <c r="I77" s="511"/>
      <c r="J77" s="511"/>
      <c r="K77" s="511"/>
      <c r="L77" s="512"/>
    </row>
    <row r="78" spans="2:12" s="263" customFormat="1" ht="15" customHeight="1">
      <c r="B78" s="510"/>
      <c r="C78" s="511"/>
      <c r="D78" s="511"/>
      <c r="E78" s="511"/>
      <c r="F78" s="511"/>
      <c r="G78" s="511"/>
      <c r="H78" s="511"/>
      <c r="I78" s="511"/>
      <c r="J78" s="511"/>
      <c r="K78" s="511"/>
      <c r="L78" s="512"/>
    </row>
    <row r="79" spans="2:12" s="263" customFormat="1" ht="15" customHeight="1">
      <c r="B79" s="510"/>
      <c r="C79" s="511"/>
      <c r="D79" s="511"/>
      <c r="E79" s="511"/>
      <c r="F79" s="511"/>
      <c r="G79" s="511"/>
      <c r="H79" s="511"/>
      <c r="I79" s="511"/>
      <c r="J79" s="511"/>
      <c r="K79" s="511"/>
      <c r="L79" s="512"/>
    </row>
    <row r="80" spans="2:12" s="263" customFormat="1" ht="15" customHeight="1">
      <c r="B80" s="510"/>
      <c r="C80" s="511"/>
      <c r="D80" s="511"/>
      <c r="E80" s="511"/>
      <c r="F80" s="511"/>
      <c r="G80" s="511"/>
      <c r="H80" s="511"/>
      <c r="I80" s="511"/>
      <c r="J80" s="511"/>
      <c r="K80" s="511"/>
      <c r="L80" s="512"/>
    </row>
    <row r="81" spans="2:12" s="263" customFormat="1" ht="15" customHeight="1">
      <c r="B81" s="510"/>
      <c r="C81" s="511"/>
      <c r="D81" s="511"/>
      <c r="E81" s="511"/>
      <c r="F81" s="511"/>
      <c r="G81" s="511"/>
      <c r="H81" s="511"/>
      <c r="I81" s="511"/>
      <c r="J81" s="511"/>
      <c r="K81" s="511"/>
      <c r="L81" s="512"/>
    </row>
    <row r="82" spans="2:12" s="263" customFormat="1" ht="15" customHeight="1">
      <c r="B82" s="510"/>
      <c r="C82" s="511"/>
      <c r="D82" s="511"/>
      <c r="E82" s="511"/>
      <c r="F82" s="511"/>
      <c r="G82" s="511"/>
      <c r="H82" s="511"/>
      <c r="I82" s="511"/>
      <c r="J82" s="511"/>
      <c r="K82" s="511"/>
      <c r="L82" s="512"/>
    </row>
    <row r="83" spans="2:12" s="263" customFormat="1" ht="15" customHeight="1">
      <c r="B83" s="510"/>
      <c r="C83" s="511"/>
      <c r="D83" s="511"/>
      <c r="E83" s="511"/>
      <c r="F83" s="511"/>
      <c r="G83" s="511"/>
      <c r="H83" s="511"/>
      <c r="I83" s="511"/>
      <c r="J83" s="511"/>
      <c r="K83" s="511"/>
      <c r="L83" s="512"/>
    </row>
    <row r="84" spans="2:12" s="263" customFormat="1" ht="77.25" customHeight="1">
      <c r="B84" s="510"/>
      <c r="C84" s="511"/>
      <c r="D84" s="511"/>
      <c r="E84" s="511"/>
      <c r="F84" s="511"/>
      <c r="G84" s="511"/>
      <c r="H84" s="511"/>
      <c r="I84" s="511"/>
      <c r="J84" s="511"/>
      <c r="K84" s="511"/>
      <c r="L84" s="512"/>
    </row>
    <row r="85" spans="2:12" s="263" customFormat="1" ht="15" customHeight="1">
      <c r="B85" s="510"/>
      <c r="C85" s="511"/>
      <c r="D85" s="511"/>
      <c r="E85" s="511"/>
      <c r="F85" s="511"/>
      <c r="G85" s="511"/>
      <c r="H85" s="511"/>
      <c r="I85" s="511"/>
      <c r="J85" s="511"/>
      <c r="K85" s="511"/>
      <c r="L85" s="512"/>
    </row>
    <row r="86" spans="2:12" s="263" customFormat="1" ht="288" customHeight="1">
      <c r="B86" s="513"/>
      <c r="C86" s="514"/>
      <c r="D86" s="514"/>
      <c r="E86" s="514"/>
      <c r="F86" s="514"/>
      <c r="G86" s="514"/>
      <c r="H86" s="514"/>
      <c r="I86" s="514"/>
      <c r="J86" s="514"/>
      <c r="K86" s="514"/>
      <c r="L86" s="515"/>
    </row>
    <row r="87" spans="2:12" s="263" customFormat="1" ht="15" customHeight="1">
      <c r="B87" s="507" t="s">
        <v>1282</v>
      </c>
      <c r="C87" s="508"/>
      <c r="D87" s="508"/>
      <c r="E87" s="508"/>
      <c r="F87" s="508"/>
      <c r="G87" s="508"/>
      <c r="H87" s="508"/>
      <c r="I87" s="508"/>
      <c r="J87" s="508"/>
      <c r="K87" s="508"/>
      <c r="L87" s="509"/>
    </row>
    <row r="88" spans="2:12" s="263" customFormat="1" ht="15" customHeight="1">
      <c r="B88" s="510"/>
      <c r="C88" s="511"/>
      <c r="D88" s="511"/>
      <c r="E88" s="511"/>
      <c r="F88" s="511"/>
      <c r="G88" s="511"/>
      <c r="H88" s="511"/>
      <c r="I88" s="511"/>
      <c r="J88" s="511"/>
      <c r="K88" s="511"/>
      <c r="L88" s="512"/>
    </row>
    <row r="89" spans="2:12" s="263" customFormat="1" ht="15" customHeight="1">
      <c r="B89" s="510"/>
      <c r="C89" s="511"/>
      <c r="D89" s="511"/>
      <c r="E89" s="511"/>
      <c r="F89" s="511"/>
      <c r="G89" s="511"/>
      <c r="H89" s="511"/>
      <c r="I89" s="511"/>
      <c r="J89" s="511"/>
      <c r="K89" s="511"/>
      <c r="L89" s="512"/>
    </row>
    <row r="90" spans="2:12" s="263" customFormat="1" ht="15" customHeight="1">
      <c r="B90" s="510"/>
      <c r="C90" s="511"/>
      <c r="D90" s="511"/>
      <c r="E90" s="511"/>
      <c r="F90" s="511"/>
      <c r="G90" s="511"/>
      <c r="H90" s="511"/>
      <c r="I90" s="511"/>
      <c r="J90" s="511"/>
      <c r="K90" s="511"/>
      <c r="L90" s="512"/>
    </row>
    <row r="91" spans="2:12" s="263" customFormat="1" ht="15" customHeight="1">
      <c r="B91" s="510"/>
      <c r="C91" s="511"/>
      <c r="D91" s="511"/>
      <c r="E91" s="511"/>
      <c r="F91" s="511"/>
      <c r="G91" s="511"/>
      <c r="H91" s="511"/>
      <c r="I91" s="511"/>
      <c r="J91" s="511"/>
      <c r="K91" s="511"/>
      <c r="L91" s="512"/>
    </row>
    <row r="92" spans="2:12" s="263" customFormat="1" ht="15" customHeight="1">
      <c r="B92" s="510"/>
      <c r="C92" s="511"/>
      <c r="D92" s="511"/>
      <c r="E92" s="511"/>
      <c r="F92" s="511"/>
      <c r="G92" s="511"/>
      <c r="H92" s="511"/>
      <c r="I92" s="511"/>
      <c r="J92" s="511"/>
      <c r="K92" s="511"/>
      <c r="L92" s="512"/>
    </row>
    <row r="93" spans="2:12" s="263" customFormat="1" ht="15" customHeight="1">
      <c r="B93" s="510"/>
      <c r="C93" s="511"/>
      <c r="D93" s="511"/>
      <c r="E93" s="511"/>
      <c r="F93" s="511"/>
      <c r="G93" s="511"/>
      <c r="H93" s="511"/>
      <c r="I93" s="511"/>
      <c r="J93" s="511"/>
      <c r="K93" s="511"/>
      <c r="L93" s="512"/>
    </row>
    <row r="94" spans="2:12" s="263" customFormat="1" ht="15" customHeight="1">
      <c r="B94" s="510"/>
      <c r="C94" s="511"/>
      <c r="D94" s="511"/>
      <c r="E94" s="511"/>
      <c r="F94" s="511"/>
      <c r="G94" s="511"/>
      <c r="H94" s="511"/>
      <c r="I94" s="511"/>
      <c r="J94" s="511"/>
      <c r="K94" s="511"/>
      <c r="L94" s="512"/>
    </row>
    <row r="95" spans="2:12" s="263" customFormat="1" ht="15" customHeight="1">
      <c r="B95" s="510"/>
      <c r="C95" s="511"/>
      <c r="D95" s="511"/>
      <c r="E95" s="511"/>
      <c r="F95" s="511"/>
      <c r="G95" s="511"/>
      <c r="H95" s="511"/>
      <c r="I95" s="511"/>
      <c r="J95" s="511"/>
      <c r="K95" s="511"/>
      <c r="L95" s="512"/>
    </row>
    <row r="96" spans="2:12" s="263" customFormat="1" ht="77.25" customHeight="1">
      <c r="B96" s="510"/>
      <c r="C96" s="511"/>
      <c r="D96" s="511"/>
      <c r="E96" s="511"/>
      <c r="F96" s="511"/>
      <c r="G96" s="511"/>
      <c r="H96" s="511"/>
      <c r="I96" s="511"/>
      <c r="J96" s="511"/>
      <c r="K96" s="511"/>
      <c r="L96" s="512"/>
    </row>
    <row r="97" spans="2:12" s="263" customFormat="1" ht="15" customHeight="1">
      <c r="B97" s="510"/>
      <c r="C97" s="511"/>
      <c r="D97" s="511"/>
      <c r="E97" s="511"/>
      <c r="F97" s="511"/>
      <c r="G97" s="511"/>
      <c r="H97" s="511"/>
      <c r="I97" s="511"/>
      <c r="J97" s="511"/>
      <c r="K97" s="511"/>
      <c r="L97" s="512"/>
    </row>
    <row r="98" spans="2:12" s="263" customFormat="1" ht="314.25" customHeight="1">
      <c r="B98" s="513"/>
      <c r="C98" s="514"/>
      <c r="D98" s="514"/>
      <c r="E98" s="514"/>
      <c r="F98" s="514"/>
      <c r="G98" s="514"/>
      <c r="H98" s="514"/>
      <c r="I98" s="514"/>
      <c r="J98" s="514"/>
      <c r="K98" s="514"/>
      <c r="L98" s="515"/>
    </row>
    <row r="99" spans="2:12" s="263" customFormat="1" ht="15" customHeight="1">
      <c r="B99" s="507" t="s">
        <v>1286</v>
      </c>
      <c r="C99" s="508"/>
      <c r="D99" s="508"/>
      <c r="E99" s="508"/>
      <c r="F99" s="508"/>
      <c r="G99" s="508"/>
      <c r="H99" s="508"/>
      <c r="I99" s="508"/>
      <c r="J99" s="508"/>
      <c r="K99" s="508"/>
      <c r="L99" s="509"/>
    </row>
    <row r="100" spans="2:12" s="263" customFormat="1" ht="15" customHeight="1">
      <c r="B100" s="510"/>
      <c r="C100" s="511"/>
      <c r="D100" s="511"/>
      <c r="E100" s="511"/>
      <c r="F100" s="511"/>
      <c r="G100" s="511"/>
      <c r="H100" s="511"/>
      <c r="I100" s="511"/>
      <c r="J100" s="511"/>
      <c r="K100" s="511"/>
      <c r="L100" s="512"/>
    </row>
    <row r="101" spans="2:12" s="263" customFormat="1" ht="15" customHeight="1">
      <c r="B101" s="510"/>
      <c r="C101" s="511"/>
      <c r="D101" s="511"/>
      <c r="E101" s="511"/>
      <c r="F101" s="511"/>
      <c r="G101" s="511"/>
      <c r="H101" s="511"/>
      <c r="I101" s="511"/>
      <c r="J101" s="511"/>
      <c r="K101" s="511"/>
      <c r="L101" s="512"/>
    </row>
    <row r="102" spans="2:12" s="263" customFormat="1" ht="15" customHeight="1">
      <c r="B102" s="510"/>
      <c r="C102" s="511"/>
      <c r="D102" s="511"/>
      <c r="E102" s="511"/>
      <c r="F102" s="511"/>
      <c r="G102" s="511"/>
      <c r="H102" s="511"/>
      <c r="I102" s="511"/>
      <c r="J102" s="511"/>
      <c r="K102" s="511"/>
      <c r="L102" s="512"/>
    </row>
    <row r="103" spans="2:12" s="263" customFormat="1" ht="15" customHeight="1">
      <c r="B103" s="510"/>
      <c r="C103" s="511"/>
      <c r="D103" s="511"/>
      <c r="E103" s="511"/>
      <c r="F103" s="511"/>
      <c r="G103" s="511"/>
      <c r="H103" s="511"/>
      <c r="I103" s="511"/>
      <c r="J103" s="511"/>
      <c r="K103" s="511"/>
      <c r="L103" s="512"/>
    </row>
    <row r="104" spans="2:12" s="263" customFormat="1" ht="15" customHeight="1">
      <c r="B104" s="510"/>
      <c r="C104" s="511"/>
      <c r="D104" s="511"/>
      <c r="E104" s="511"/>
      <c r="F104" s="511"/>
      <c r="G104" s="511"/>
      <c r="H104" s="511"/>
      <c r="I104" s="511"/>
      <c r="J104" s="511"/>
      <c r="K104" s="511"/>
      <c r="L104" s="512"/>
    </row>
    <row r="105" spans="2:12" s="263" customFormat="1" ht="15" customHeight="1">
      <c r="B105" s="510"/>
      <c r="C105" s="511"/>
      <c r="D105" s="511"/>
      <c r="E105" s="511"/>
      <c r="F105" s="511"/>
      <c r="G105" s="511"/>
      <c r="H105" s="511"/>
      <c r="I105" s="511"/>
      <c r="J105" s="511"/>
      <c r="K105" s="511"/>
      <c r="L105" s="512"/>
    </row>
    <row r="106" spans="2:12" s="263" customFormat="1" ht="15" customHeight="1">
      <c r="B106" s="510"/>
      <c r="C106" s="511"/>
      <c r="D106" s="511"/>
      <c r="E106" s="511"/>
      <c r="F106" s="511"/>
      <c r="G106" s="511"/>
      <c r="H106" s="511"/>
      <c r="I106" s="511"/>
      <c r="J106" s="511"/>
      <c r="K106" s="511"/>
      <c r="L106" s="512"/>
    </row>
    <row r="107" spans="2:12" s="263" customFormat="1" ht="15" customHeight="1">
      <c r="B107" s="510"/>
      <c r="C107" s="511"/>
      <c r="D107" s="511"/>
      <c r="E107" s="511"/>
      <c r="F107" s="511"/>
      <c r="G107" s="511"/>
      <c r="H107" s="511"/>
      <c r="I107" s="511"/>
      <c r="J107" s="511"/>
      <c r="K107" s="511"/>
      <c r="L107" s="512"/>
    </row>
    <row r="108" spans="2:12" s="263" customFormat="1" ht="77.25" customHeight="1">
      <c r="B108" s="510"/>
      <c r="C108" s="511"/>
      <c r="D108" s="511"/>
      <c r="E108" s="511"/>
      <c r="F108" s="511"/>
      <c r="G108" s="511"/>
      <c r="H108" s="511"/>
      <c r="I108" s="511"/>
      <c r="J108" s="511"/>
      <c r="K108" s="511"/>
      <c r="L108" s="512"/>
    </row>
    <row r="109" spans="2:12" s="263" customFormat="1" ht="15" customHeight="1">
      <c r="B109" s="510"/>
      <c r="C109" s="511"/>
      <c r="D109" s="511"/>
      <c r="E109" s="511"/>
      <c r="F109" s="511"/>
      <c r="G109" s="511"/>
      <c r="H109" s="511"/>
      <c r="I109" s="511"/>
      <c r="J109" s="511"/>
      <c r="K109" s="511"/>
      <c r="L109" s="512"/>
    </row>
    <row r="110" spans="2:12" s="263" customFormat="1" ht="409.6" customHeight="1">
      <c r="B110" s="513"/>
      <c r="C110" s="514"/>
      <c r="D110" s="514"/>
      <c r="E110" s="514"/>
      <c r="F110" s="514"/>
      <c r="G110" s="514"/>
      <c r="H110" s="514"/>
      <c r="I110" s="514"/>
      <c r="J110" s="514"/>
      <c r="K110" s="514"/>
      <c r="L110" s="515"/>
    </row>
    <row r="111" spans="2:12" s="263" customFormat="1" ht="15" customHeight="1">
      <c r="B111" s="516"/>
      <c r="C111" s="516"/>
      <c r="D111" s="516"/>
      <c r="E111" s="516"/>
      <c r="F111" s="516"/>
      <c r="G111" s="516"/>
      <c r="H111" s="516"/>
      <c r="I111" s="516"/>
      <c r="J111" s="516"/>
      <c r="K111" s="516"/>
      <c r="L111" s="516"/>
    </row>
    <row r="112" spans="2:12" s="263" customFormat="1" ht="15" customHeight="1">
      <c r="B112" s="516"/>
      <c r="C112" s="516"/>
      <c r="D112" s="516"/>
      <c r="E112" s="516"/>
      <c r="F112" s="516"/>
      <c r="G112" s="516"/>
      <c r="H112" s="516"/>
      <c r="I112" s="516"/>
      <c r="J112" s="516"/>
      <c r="K112" s="516"/>
      <c r="L112" s="516"/>
    </row>
    <row r="706" spans="24:24">
      <c r="X706" s="171"/>
    </row>
    <row r="711" spans="24:24">
      <c r="X711" s="171"/>
    </row>
    <row r="712" spans="24:24">
      <c r="X712" s="171"/>
    </row>
    <row r="759" spans="24:24">
      <c r="X759" s="171"/>
    </row>
  </sheetData>
  <sheetProtection formatColumns="0" formatRows="0"/>
  <mergeCells count="18">
    <mergeCell ref="B50:L50"/>
    <mergeCell ref="B2:L2"/>
    <mergeCell ref="B3:L3"/>
    <mergeCell ref="B5:E5"/>
    <mergeCell ref="F5:L5"/>
    <mergeCell ref="B6:E6"/>
    <mergeCell ref="F6:L6"/>
    <mergeCell ref="B8:E8"/>
    <mergeCell ref="F8:L8"/>
    <mergeCell ref="B10:L10"/>
    <mergeCell ref="B11:H11"/>
    <mergeCell ref="I11:L11"/>
    <mergeCell ref="B99:L110"/>
    <mergeCell ref="B111:L112"/>
    <mergeCell ref="B87:L98"/>
    <mergeCell ref="B51:L62"/>
    <mergeCell ref="B63:L74"/>
    <mergeCell ref="B75:L86"/>
  </mergeCells>
  <pageMargins left="0.19685039370078741" right="0.19685039370078741" top="1.3779527559055118" bottom="0.86614173228346458" header="0.39370078740157483" footer="0.59055118110236227"/>
  <pageSetup scale="54" fitToHeight="0" orientation="landscape" r:id="rId1"/>
  <headerFooter scaleWithDoc="0">
    <oddHeader>&amp;C&amp;G&amp;R</oddHeader>
    <oddFooter>&amp;R&amp;G</oddFooter>
  </headerFooter>
  <rowBreaks count="4" manualBreakCount="4">
    <brk id="62" max="14" man="1"/>
    <brk id="74" max="14" man="1"/>
    <brk id="86" max="14" man="1"/>
    <brk id="98" max="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64"/>
  <sheetViews>
    <sheetView showGridLines="0" view="pageBreakPreview" topLeftCell="A50" zoomScaleNormal="100" workbookViewId="0">
      <selection activeCell="B63" sqref="B63:L75"/>
    </sheetView>
  </sheetViews>
  <sheetFormatPr baseColWidth="10" defaultColWidth="11.42578125" defaultRowHeight="12.75"/>
  <cols>
    <col min="1" max="1" width="2.2851562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219</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3" t="s">
        <v>176</v>
      </c>
      <c r="J12" s="233" t="s">
        <v>177</v>
      </c>
      <c r="K12" s="233" t="s">
        <v>178</v>
      </c>
      <c r="L12" s="233" t="s">
        <v>197</v>
      </c>
    </row>
    <row r="13" spans="2:12" s="239" customFormat="1" ht="41.1" customHeight="1">
      <c r="B13" s="237">
        <v>307220444</v>
      </c>
      <c r="C13" s="237">
        <v>307220444</v>
      </c>
      <c r="D13" s="237">
        <v>270499598</v>
      </c>
      <c r="E13" s="237">
        <v>52722516.13000001</v>
      </c>
      <c r="F13" s="237">
        <v>204592998.94000003</v>
      </c>
      <c r="G13" s="237">
        <v>204592998.94000003</v>
      </c>
      <c r="H13" s="237">
        <v>204592998.94000003</v>
      </c>
      <c r="I13" s="238">
        <f>+F13/B13</f>
        <v>0.66594851656421672</v>
      </c>
      <c r="J13" s="238">
        <f>+F13/C13</f>
        <v>0.66594851656421672</v>
      </c>
      <c r="K13" s="238">
        <f>+G13/B13</f>
        <v>0.66594851656421672</v>
      </c>
      <c r="L13" s="238">
        <f>+(E13+G13)/C13</f>
        <v>0.83755986977871844</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07" t="s">
        <v>1245</v>
      </c>
      <c r="C51" s="508"/>
      <c r="D51" s="508"/>
      <c r="E51" s="508"/>
      <c r="F51" s="508"/>
      <c r="G51" s="508"/>
      <c r="H51" s="508"/>
      <c r="I51" s="508"/>
      <c r="J51" s="508"/>
      <c r="K51" s="508"/>
      <c r="L51" s="509"/>
    </row>
    <row r="52" spans="2:12" s="158" customFormat="1" ht="15" customHeight="1">
      <c r="B52" s="510"/>
      <c r="C52" s="511"/>
      <c r="D52" s="511"/>
      <c r="E52" s="511"/>
      <c r="F52" s="511"/>
      <c r="G52" s="511"/>
      <c r="H52" s="511"/>
      <c r="I52" s="511"/>
      <c r="J52" s="511"/>
      <c r="K52" s="511"/>
      <c r="L52" s="512"/>
    </row>
    <row r="53" spans="2:12" s="158" customFormat="1" ht="15" customHeight="1">
      <c r="B53" s="510"/>
      <c r="C53" s="511"/>
      <c r="D53" s="511"/>
      <c r="E53" s="511"/>
      <c r="F53" s="511"/>
      <c r="G53" s="511"/>
      <c r="H53" s="511"/>
      <c r="I53" s="511"/>
      <c r="J53" s="511"/>
      <c r="K53" s="511"/>
      <c r="L53" s="512"/>
    </row>
    <row r="54" spans="2:12" s="158" customFormat="1" ht="15" customHeight="1">
      <c r="B54" s="510"/>
      <c r="C54" s="511"/>
      <c r="D54" s="511"/>
      <c r="E54" s="511"/>
      <c r="F54" s="511"/>
      <c r="G54" s="511"/>
      <c r="H54" s="511"/>
      <c r="I54" s="511"/>
      <c r="J54" s="511"/>
      <c r="K54" s="511"/>
      <c r="L54" s="512"/>
    </row>
    <row r="55" spans="2:12" s="158" customFormat="1" ht="15" customHeight="1">
      <c r="B55" s="510"/>
      <c r="C55" s="511"/>
      <c r="D55" s="511"/>
      <c r="E55" s="511"/>
      <c r="F55" s="511"/>
      <c r="G55" s="511"/>
      <c r="H55" s="511"/>
      <c r="I55" s="511"/>
      <c r="J55" s="511"/>
      <c r="K55" s="511"/>
      <c r="L55" s="512"/>
    </row>
    <row r="56" spans="2:12" s="158" customFormat="1" ht="15" customHeight="1">
      <c r="B56" s="510"/>
      <c r="C56" s="511"/>
      <c r="D56" s="511"/>
      <c r="E56" s="511"/>
      <c r="F56" s="511"/>
      <c r="G56" s="511"/>
      <c r="H56" s="511"/>
      <c r="I56" s="511"/>
      <c r="J56" s="511"/>
      <c r="K56" s="511"/>
      <c r="L56" s="512"/>
    </row>
    <row r="57" spans="2:12" s="158" customFormat="1" ht="15" customHeight="1">
      <c r="B57" s="510"/>
      <c r="C57" s="511"/>
      <c r="D57" s="511"/>
      <c r="E57" s="511"/>
      <c r="F57" s="511"/>
      <c r="G57" s="511"/>
      <c r="H57" s="511"/>
      <c r="I57" s="511"/>
      <c r="J57" s="511"/>
      <c r="K57" s="511"/>
      <c r="L57" s="512"/>
    </row>
    <row r="58" spans="2:12" s="158" customFormat="1" ht="15" customHeight="1">
      <c r="B58" s="510"/>
      <c r="C58" s="511"/>
      <c r="D58" s="511"/>
      <c r="E58" s="511"/>
      <c r="F58" s="511"/>
      <c r="G58" s="511"/>
      <c r="H58" s="511"/>
      <c r="I58" s="511"/>
      <c r="J58" s="511"/>
      <c r="K58" s="511"/>
      <c r="L58" s="512"/>
    </row>
    <row r="59" spans="2:12" s="158" customFormat="1" ht="15" customHeight="1">
      <c r="B59" s="510"/>
      <c r="C59" s="511"/>
      <c r="D59" s="511"/>
      <c r="E59" s="511"/>
      <c r="F59" s="511"/>
      <c r="G59" s="511"/>
      <c r="H59" s="511"/>
      <c r="I59" s="511"/>
      <c r="J59" s="511"/>
      <c r="K59" s="511"/>
      <c r="L59" s="512"/>
    </row>
    <row r="60" spans="2:12" s="158" customFormat="1" ht="15" customHeight="1">
      <c r="B60" s="510"/>
      <c r="C60" s="511"/>
      <c r="D60" s="511"/>
      <c r="E60" s="511"/>
      <c r="F60" s="511"/>
      <c r="G60" s="511"/>
      <c r="H60" s="511"/>
      <c r="I60" s="511"/>
      <c r="J60" s="511"/>
      <c r="K60" s="511"/>
      <c r="L60" s="512"/>
    </row>
    <row r="61" spans="2:12" s="158" customFormat="1" ht="15" customHeight="1">
      <c r="B61" s="510"/>
      <c r="C61" s="511"/>
      <c r="D61" s="511"/>
      <c r="E61" s="511"/>
      <c r="F61" s="511"/>
      <c r="G61" s="511"/>
      <c r="H61" s="511"/>
      <c r="I61" s="511"/>
      <c r="J61" s="511"/>
      <c r="K61" s="511"/>
      <c r="L61" s="512"/>
    </row>
    <row r="62" spans="2:12" s="158" customFormat="1" ht="129.75" customHeight="1">
      <c r="B62" s="513"/>
      <c r="C62" s="514"/>
      <c r="D62" s="514"/>
      <c r="E62" s="514"/>
      <c r="F62" s="514"/>
      <c r="G62" s="514"/>
      <c r="H62" s="514"/>
      <c r="I62" s="514"/>
      <c r="J62" s="514"/>
      <c r="K62" s="514"/>
      <c r="L62" s="515"/>
    </row>
    <row r="63" spans="2:12" s="263" customFormat="1" ht="15" customHeight="1">
      <c r="B63" s="531" t="s">
        <v>1246</v>
      </c>
      <c r="C63" s="532"/>
      <c r="D63" s="532"/>
      <c r="E63" s="532"/>
      <c r="F63" s="532"/>
      <c r="G63" s="532"/>
      <c r="H63" s="532"/>
      <c r="I63" s="532"/>
      <c r="J63" s="532"/>
      <c r="K63" s="532"/>
      <c r="L63" s="533"/>
    </row>
    <row r="64" spans="2:12" s="263" customFormat="1" ht="15" customHeight="1">
      <c r="B64" s="534"/>
      <c r="C64" s="535"/>
      <c r="D64" s="535"/>
      <c r="E64" s="535"/>
      <c r="F64" s="535"/>
      <c r="G64" s="535"/>
      <c r="H64" s="535"/>
      <c r="I64" s="535"/>
      <c r="J64" s="535"/>
      <c r="K64" s="535"/>
      <c r="L64" s="536"/>
    </row>
    <row r="65" spans="2:12" s="263" customFormat="1" ht="15" customHeight="1">
      <c r="B65" s="534"/>
      <c r="C65" s="535"/>
      <c r="D65" s="535"/>
      <c r="E65" s="535"/>
      <c r="F65" s="535"/>
      <c r="G65" s="535"/>
      <c r="H65" s="535"/>
      <c r="I65" s="535"/>
      <c r="J65" s="535"/>
      <c r="K65" s="535"/>
      <c r="L65" s="536"/>
    </row>
    <row r="66" spans="2:12" s="263" customFormat="1" ht="15" customHeight="1">
      <c r="B66" s="534"/>
      <c r="C66" s="535"/>
      <c r="D66" s="535"/>
      <c r="E66" s="535"/>
      <c r="F66" s="535"/>
      <c r="G66" s="535"/>
      <c r="H66" s="535"/>
      <c r="I66" s="535"/>
      <c r="J66" s="535"/>
      <c r="K66" s="535"/>
      <c r="L66" s="536"/>
    </row>
    <row r="67" spans="2:12" s="263" customFormat="1" ht="15" customHeight="1">
      <c r="B67" s="534"/>
      <c r="C67" s="535"/>
      <c r="D67" s="535"/>
      <c r="E67" s="535"/>
      <c r="F67" s="535"/>
      <c r="G67" s="535"/>
      <c r="H67" s="535"/>
      <c r="I67" s="535"/>
      <c r="J67" s="535"/>
      <c r="K67" s="535"/>
      <c r="L67" s="536"/>
    </row>
    <row r="68" spans="2:12" s="263" customFormat="1" ht="15" customHeight="1">
      <c r="B68" s="534"/>
      <c r="C68" s="535"/>
      <c r="D68" s="535"/>
      <c r="E68" s="535"/>
      <c r="F68" s="535"/>
      <c r="G68" s="535"/>
      <c r="H68" s="535"/>
      <c r="I68" s="535"/>
      <c r="J68" s="535"/>
      <c r="K68" s="535"/>
      <c r="L68" s="536"/>
    </row>
    <row r="69" spans="2:12" s="263" customFormat="1" ht="15" customHeight="1">
      <c r="B69" s="534"/>
      <c r="C69" s="535"/>
      <c r="D69" s="535"/>
      <c r="E69" s="535"/>
      <c r="F69" s="535"/>
      <c r="G69" s="535"/>
      <c r="H69" s="535"/>
      <c r="I69" s="535"/>
      <c r="J69" s="535"/>
      <c r="K69" s="535"/>
      <c r="L69" s="536"/>
    </row>
    <row r="70" spans="2:12" s="263" customFormat="1" ht="15" customHeight="1">
      <c r="B70" s="534"/>
      <c r="C70" s="535"/>
      <c r="D70" s="535"/>
      <c r="E70" s="535"/>
      <c r="F70" s="535"/>
      <c r="G70" s="535"/>
      <c r="H70" s="535"/>
      <c r="I70" s="535"/>
      <c r="J70" s="535"/>
      <c r="K70" s="535"/>
      <c r="L70" s="536"/>
    </row>
    <row r="71" spans="2:12" s="263" customFormat="1" ht="15" customHeight="1">
      <c r="B71" s="534"/>
      <c r="C71" s="535"/>
      <c r="D71" s="535"/>
      <c r="E71" s="535"/>
      <c r="F71" s="535"/>
      <c r="G71" s="535"/>
      <c r="H71" s="535"/>
      <c r="I71" s="535"/>
      <c r="J71" s="535"/>
      <c r="K71" s="535"/>
      <c r="L71" s="536"/>
    </row>
    <row r="72" spans="2:12" s="263" customFormat="1" ht="15" customHeight="1">
      <c r="B72" s="534"/>
      <c r="C72" s="535"/>
      <c r="D72" s="535"/>
      <c r="E72" s="535"/>
      <c r="F72" s="535"/>
      <c r="G72" s="535"/>
      <c r="H72" s="535"/>
      <c r="I72" s="535"/>
      <c r="J72" s="535"/>
      <c r="K72" s="535"/>
      <c r="L72" s="536"/>
    </row>
    <row r="73" spans="2:12" s="263" customFormat="1" ht="15" customHeight="1">
      <c r="B73" s="534"/>
      <c r="C73" s="535"/>
      <c r="D73" s="535"/>
      <c r="E73" s="535"/>
      <c r="F73" s="535"/>
      <c r="G73" s="535"/>
      <c r="H73" s="535"/>
      <c r="I73" s="535"/>
      <c r="J73" s="535"/>
      <c r="K73" s="535"/>
      <c r="L73" s="536"/>
    </row>
    <row r="74" spans="2:12" s="263" customFormat="1" ht="15" customHeight="1">
      <c r="B74" s="534"/>
      <c r="C74" s="535"/>
      <c r="D74" s="535"/>
      <c r="E74" s="535"/>
      <c r="F74" s="535"/>
      <c r="G74" s="535"/>
      <c r="H74" s="535"/>
      <c r="I74" s="535"/>
      <c r="J74" s="535"/>
      <c r="K74" s="535"/>
      <c r="L74" s="536"/>
    </row>
    <row r="75" spans="2:12" s="263" customFormat="1" ht="27.75" customHeight="1">
      <c r="B75" s="537"/>
      <c r="C75" s="538"/>
      <c r="D75" s="538"/>
      <c r="E75" s="538"/>
      <c r="F75" s="538"/>
      <c r="G75" s="538"/>
      <c r="H75" s="538"/>
      <c r="I75" s="538"/>
      <c r="J75" s="538"/>
      <c r="K75" s="538"/>
      <c r="L75" s="539"/>
    </row>
    <row r="76" spans="2:12">
      <c r="B76" s="284"/>
      <c r="C76" s="284"/>
      <c r="D76" s="284"/>
      <c r="E76" s="284"/>
      <c r="F76" s="284"/>
      <c r="G76" s="284"/>
      <c r="H76" s="284"/>
      <c r="I76" s="284"/>
      <c r="J76" s="284"/>
      <c r="K76" s="284"/>
      <c r="L76" s="284"/>
    </row>
    <row r="1011" spans="24:24">
      <c r="X1011" s="171"/>
    </row>
    <row r="1016" spans="24:24">
      <c r="X1016" s="171"/>
    </row>
    <row r="1017" spans="24:24">
      <c r="X1017" s="171"/>
    </row>
    <row r="1064" spans="24:24">
      <c r="X1064" s="171"/>
    </row>
  </sheetData>
  <sheetProtection formatColumns="0" formatRows="0"/>
  <mergeCells count="14">
    <mergeCell ref="B63:L75"/>
    <mergeCell ref="B2:L2"/>
    <mergeCell ref="B3:L3"/>
    <mergeCell ref="B5:E5"/>
    <mergeCell ref="F5:L5"/>
    <mergeCell ref="B6:E6"/>
    <mergeCell ref="F6:L6"/>
    <mergeCell ref="B51:L62"/>
    <mergeCell ref="B8:E8"/>
    <mergeCell ref="F8:L8"/>
    <mergeCell ref="B10:L10"/>
    <mergeCell ref="B11:H11"/>
    <mergeCell ref="I11:L11"/>
    <mergeCell ref="B50:L50"/>
  </mergeCells>
  <pageMargins left="0.19685039370078741" right="0.19685039370078741" top="0.98425196850393704" bottom="0.86614173228346458" header="0.39370078740157483" footer="0.59055118110236227"/>
  <pageSetup scale="60" fitToHeight="0" orientation="landscape" r:id="rId1"/>
  <headerFooter scaleWithDoc="0">
    <oddHeader>&amp;C&amp;G&amp;R</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5"/>
  <sheetViews>
    <sheetView showGridLines="0" view="pageBreakPreview" zoomScale="85" zoomScaleNormal="100" zoomScaleSheetLayoutView="85" workbookViewId="0">
      <selection activeCell="C33" sqref="C33"/>
    </sheetView>
  </sheetViews>
  <sheetFormatPr baseColWidth="10" defaultColWidth="11.42578125" defaultRowHeight="12.75"/>
  <cols>
    <col min="1" max="1" width="2.570312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220</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3" t="s">
        <v>176</v>
      </c>
      <c r="J12" s="233" t="s">
        <v>177</v>
      </c>
      <c r="K12" s="233" t="s">
        <v>178</v>
      </c>
      <c r="L12" s="233" t="s">
        <v>197</v>
      </c>
    </row>
    <row r="13" spans="2:12" s="239" customFormat="1" ht="41.1" customHeight="1">
      <c r="B13" s="237">
        <v>17114886</v>
      </c>
      <c r="C13" s="237">
        <v>17114886</v>
      </c>
      <c r="D13" s="237">
        <v>16270769</v>
      </c>
      <c r="E13" s="237">
        <v>2577110.6000000006</v>
      </c>
      <c r="F13" s="237">
        <v>12425443.190000001</v>
      </c>
      <c r="G13" s="237">
        <v>12425443.190000001</v>
      </c>
      <c r="H13" s="237">
        <v>12425443.190000001</v>
      </c>
      <c r="I13" s="238">
        <f>+F13/B13</f>
        <v>0.72600210074434623</v>
      </c>
      <c r="J13" s="238">
        <f>+F13/C13</f>
        <v>0.72600210074434623</v>
      </c>
      <c r="K13" s="238">
        <f>+G13/B13</f>
        <v>0.72600210074434623</v>
      </c>
      <c r="L13" s="238">
        <f>+(E13+G13)/C13</f>
        <v>0.87657924160289491</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1:13" s="158" customFormat="1" ht="8.4499999999999993" customHeight="1">
      <c r="B49" s="164"/>
      <c r="C49" s="165"/>
      <c r="D49" s="165"/>
      <c r="E49" s="166"/>
      <c r="F49" s="166"/>
      <c r="G49" s="167"/>
      <c r="H49" s="167"/>
      <c r="I49" s="168"/>
      <c r="J49" s="168"/>
      <c r="K49" s="169"/>
      <c r="L49" s="170"/>
    </row>
    <row r="50" spans="1:13" s="158" customFormat="1" ht="28.5" customHeight="1">
      <c r="B50" s="543" t="s">
        <v>179</v>
      </c>
      <c r="C50" s="543"/>
      <c r="D50" s="543"/>
      <c r="E50" s="543"/>
      <c r="F50" s="543"/>
      <c r="G50" s="543"/>
      <c r="H50" s="543"/>
      <c r="I50" s="543"/>
      <c r="J50" s="543"/>
      <c r="K50" s="543"/>
      <c r="L50" s="543"/>
    </row>
    <row r="51" spans="1:13" s="158" customFormat="1" ht="15" customHeight="1">
      <c r="B51" s="507" t="s">
        <v>221</v>
      </c>
      <c r="C51" s="508"/>
      <c r="D51" s="508"/>
      <c r="E51" s="508"/>
      <c r="F51" s="508"/>
      <c r="G51" s="508"/>
      <c r="H51" s="508"/>
      <c r="I51" s="508"/>
      <c r="J51" s="508"/>
      <c r="K51" s="508"/>
      <c r="L51" s="509"/>
    </row>
    <row r="52" spans="1:13">
      <c r="A52" s="158"/>
      <c r="B52" s="510"/>
      <c r="C52" s="544"/>
      <c r="D52" s="544"/>
      <c r="E52" s="544"/>
      <c r="F52" s="544"/>
      <c r="G52" s="544"/>
      <c r="H52" s="544"/>
      <c r="I52" s="544"/>
      <c r="J52" s="544"/>
      <c r="K52" s="544"/>
      <c r="L52" s="512"/>
      <c r="M52" s="158"/>
    </row>
    <row r="53" spans="1:13">
      <c r="A53" s="158"/>
      <c r="B53" s="510"/>
      <c r="C53" s="544"/>
      <c r="D53" s="544"/>
      <c r="E53" s="544"/>
      <c r="F53" s="544"/>
      <c r="G53" s="544"/>
      <c r="H53" s="544"/>
      <c r="I53" s="544"/>
      <c r="J53" s="544"/>
      <c r="K53" s="544"/>
      <c r="L53" s="512"/>
      <c r="M53" s="158"/>
    </row>
    <row r="54" spans="1:13">
      <c r="A54" s="158"/>
      <c r="B54" s="513"/>
      <c r="C54" s="514"/>
      <c r="D54" s="514"/>
      <c r="E54" s="514"/>
      <c r="F54" s="514"/>
      <c r="G54" s="514"/>
      <c r="H54" s="514"/>
      <c r="I54" s="514"/>
      <c r="J54" s="514"/>
      <c r="K54" s="514"/>
      <c r="L54" s="515"/>
      <c r="M54" s="158"/>
    </row>
    <row r="75" ht="27.75" customHeight="1"/>
    <row r="822" spans="24:24">
      <c r="X822" s="171"/>
    </row>
    <row r="827" spans="24:24">
      <c r="X827" s="171"/>
    </row>
    <row r="828" spans="24:24">
      <c r="X828" s="171"/>
    </row>
    <row r="875" spans="24:24">
      <c r="X875" s="171"/>
    </row>
  </sheetData>
  <sheetProtection formatColumns="0" formatRows="0"/>
  <mergeCells count="13">
    <mergeCell ref="B51:L54"/>
    <mergeCell ref="B8:E8"/>
    <mergeCell ref="F8:L8"/>
    <mergeCell ref="B10:L10"/>
    <mergeCell ref="B11:H11"/>
    <mergeCell ref="I11:L11"/>
    <mergeCell ref="B50:L50"/>
    <mergeCell ref="B2:L2"/>
    <mergeCell ref="B3:L3"/>
    <mergeCell ref="B5:E5"/>
    <mergeCell ref="F5:L5"/>
    <mergeCell ref="B6:E6"/>
    <mergeCell ref="F6:L6"/>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27"/>
  <sheetViews>
    <sheetView showGridLines="0" view="pageBreakPreview" zoomScale="70" zoomScaleNormal="100" zoomScaleSheetLayoutView="70" workbookViewId="0">
      <selection activeCell="C33" sqref="C33"/>
    </sheetView>
  </sheetViews>
  <sheetFormatPr baseColWidth="10" defaultColWidth="11.42578125" defaultRowHeight="12.75"/>
  <cols>
    <col min="1" max="1" width="2.570312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222</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4" t="s">
        <v>176</v>
      </c>
      <c r="J12" s="234" t="s">
        <v>177</v>
      </c>
      <c r="K12" s="234" t="s">
        <v>178</v>
      </c>
      <c r="L12" s="234" t="s">
        <v>197</v>
      </c>
    </row>
    <row r="13" spans="2:12" s="239" customFormat="1" ht="41.1" customHeight="1">
      <c r="B13" s="237">
        <v>66930218</v>
      </c>
      <c r="C13" s="237">
        <v>66930218</v>
      </c>
      <c r="D13" s="237">
        <v>49265467</v>
      </c>
      <c r="E13" s="237">
        <v>4794862.8499999996</v>
      </c>
      <c r="F13" s="237">
        <v>33224781.220000003</v>
      </c>
      <c r="G13" s="237">
        <v>33224781.220000003</v>
      </c>
      <c r="H13" s="237">
        <v>33224781.220000003</v>
      </c>
      <c r="I13" s="244">
        <f>+F13/B13</f>
        <v>0.49640927839201127</v>
      </c>
      <c r="J13" s="244">
        <f>+F13/C13</f>
        <v>0.49640927839201127</v>
      </c>
      <c r="K13" s="244">
        <f>+G13/B13</f>
        <v>0.49640927839201127</v>
      </c>
      <c r="L13" s="244">
        <f>+(E13+G13)/C13</f>
        <v>0.56804900994047258</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45" t="s">
        <v>223</v>
      </c>
      <c r="C51" s="546"/>
      <c r="D51" s="546"/>
      <c r="E51" s="546"/>
      <c r="F51" s="546"/>
      <c r="G51" s="546"/>
      <c r="H51" s="546"/>
      <c r="I51" s="546"/>
      <c r="J51" s="546"/>
      <c r="K51" s="546"/>
      <c r="L51" s="547"/>
    </row>
    <row r="52" spans="2:12" s="158" customFormat="1" ht="15" customHeight="1">
      <c r="B52" s="548"/>
      <c r="C52" s="549"/>
      <c r="D52" s="549"/>
      <c r="E52" s="549"/>
      <c r="F52" s="549"/>
      <c r="G52" s="549"/>
      <c r="H52" s="549"/>
      <c r="I52" s="549"/>
      <c r="J52" s="549"/>
      <c r="K52" s="549"/>
      <c r="L52" s="550"/>
    </row>
    <row r="53" spans="2:12" s="158" customFormat="1" ht="15" customHeight="1">
      <c r="B53" s="548"/>
      <c r="C53" s="549"/>
      <c r="D53" s="549"/>
      <c r="E53" s="549"/>
      <c r="F53" s="549"/>
      <c r="G53" s="549"/>
      <c r="H53" s="549"/>
      <c r="I53" s="549"/>
      <c r="J53" s="549"/>
      <c r="K53" s="549"/>
      <c r="L53" s="550"/>
    </row>
    <row r="54" spans="2:12" s="158" customFormat="1" ht="16.5" customHeight="1">
      <c r="B54" s="551"/>
      <c r="C54" s="552"/>
      <c r="D54" s="552"/>
      <c r="E54" s="552"/>
      <c r="F54" s="552"/>
      <c r="G54" s="552"/>
      <c r="H54" s="552"/>
      <c r="I54" s="552"/>
      <c r="J54" s="552"/>
      <c r="K54" s="552"/>
      <c r="L54" s="553"/>
    </row>
    <row r="75" ht="27.75" customHeight="1"/>
    <row r="974" spans="24:24">
      <c r="X974" s="171"/>
    </row>
    <row r="979" spans="24:24">
      <c r="X979" s="171"/>
    </row>
    <row r="980" spans="24:24">
      <c r="X980" s="171"/>
    </row>
    <row r="1027" spans="24:24">
      <c r="X1027" s="171"/>
    </row>
  </sheetData>
  <sheetProtection formatColumns="0" formatRows="0"/>
  <mergeCells count="13">
    <mergeCell ref="B2:L2"/>
    <mergeCell ref="B3:L3"/>
    <mergeCell ref="B5:E5"/>
    <mergeCell ref="F5:L5"/>
    <mergeCell ref="B6:E6"/>
    <mergeCell ref="F6:L6"/>
    <mergeCell ref="B51:L54"/>
    <mergeCell ref="B8:E8"/>
    <mergeCell ref="F8:L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73"/>
  <sheetViews>
    <sheetView showGridLines="0" view="pageBreakPreview" zoomScaleNormal="100" zoomScaleSheetLayoutView="100" workbookViewId="0">
      <selection activeCell="C33" sqref="C33"/>
    </sheetView>
  </sheetViews>
  <sheetFormatPr baseColWidth="10" defaultColWidth="11.42578125" defaultRowHeight="12.75"/>
  <cols>
    <col min="1" max="1" width="1.570312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224</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4" t="s">
        <v>176</v>
      </c>
      <c r="J12" s="234" t="s">
        <v>177</v>
      </c>
      <c r="K12" s="234" t="s">
        <v>178</v>
      </c>
      <c r="L12" s="234" t="s">
        <v>197</v>
      </c>
    </row>
    <row r="13" spans="2:12" s="239" customFormat="1" ht="41.1" customHeight="1">
      <c r="B13" s="237">
        <v>9351690</v>
      </c>
      <c r="C13" s="237">
        <v>9351690</v>
      </c>
      <c r="D13" s="237">
        <v>8077950</v>
      </c>
      <c r="E13" s="237">
        <v>3894978.01</v>
      </c>
      <c r="F13" s="237">
        <v>4944876.62</v>
      </c>
      <c r="G13" s="237">
        <v>4944876.62</v>
      </c>
      <c r="H13" s="237">
        <v>4944876.62</v>
      </c>
      <c r="I13" s="244">
        <f>+F13/B13</f>
        <v>0.52876823547401597</v>
      </c>
      <c r="J13" s="244">
        <f>+F13/C13</f>
        <v>0.52876823547401597</v>
      </c>
      <c r="K13" s="244">
        <f>+G13/B13</f>
        <v>0.52876823547401597</v>
      </c>
      <c r="L13" s="244">
        <f>+(E13+G13)/C13</f>
        <v>0.94526814190804009</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07" t="s">
        <v>225</v>
      </c>
      <c r="C51" s="508"/>
      <c r="D51" s="508"/>
      <c r="E51" s="508"/>
      <c r="F51" s="508"/>
      <c r="G51" s="508"/>
      <c r="H51" s="508"/>
      <c r="I51" s="508"/>
      <c r="J51" s="508"/>
      <c r="K51" s="508"/>
      <c r="L51" s="509"/>
    </row>
    <row r="52" spans="2:12" s="158" customFormat="1" ht="15" customHeight="1">
      <c r="B52" s="510"/>
      <c r="C52" s="511"/>
      <c r="D52" s="511"/>
      <c r="E52" s="511"/>
      <c r="F52" s="511"/>
      <c r="G52" s="511"/>
      <c r="H52" s="511"/>
      <c r="I52" s="511"/>
      <c r="J52" s="511"/>
      <c r="K52" s="511"/>
      <c r="L52" s="512"/>
    </row>
    <row r="53" spans="2:12" s="158" customFormat="1" ht="15" customHeight="1">
      <c r="B53" s="510"/>
      <c r="C53" s="511"/>
      <c r="D53" s="511"/>
      <c r="E53" s="511"/>
      <c r="F53" s="511"/>
      <c r="G53" s="511"/>
      <c r="H53" s="511"/>
      <c r="I53" s="511"/>
      <c r="J53" s="511"/>
      <c r="K53" s="511"/>
      <c r="L53" s="512"/>
    </row>
    <row r="54" spans="2:12" s="158" customFormat="1" ht="15" customHeight="1">
      <c r="B54" s="510"/>
      <c r="C54" s="511"/>
      <c r="D54" s="511"/>
      <c r="E54" s="511"/>
      <c r="F54" s="511"/>
      <c r="G54" s="511"/>
      <c r="H54" s="511"/>
      <c r="I54" s="511"/>
      <c r="J54" s="511"/>
      <c r="K54" s="511"/>
      <c r="L54" s="512"/>
    </row>
    <row r="55" spans="2:12" s="158" customFormat="1" ht="16.5" customHeight="1">
      <c r="B55" s="513"/>
      <c r="C55" s="514"/>
      <c r="D55" s="514"/>
      <c r="E55" s="514"/>
      <c r="F55" s="514"/>
      <c r="G55" s="514"/>
      <c r="H55" s="514"/>
      <c r="I55" s="514"/>
      <c r="J55" s="514"/>
      <c r="K55" s="514"/>
      <c r="L55" s="515"/>
    </row>
    <row r="75" ht="27.75" customHeight="1"/>
    <row r="1020" spans="24:24">
      <c r="X1020" s="171"/>
    </row>
    <row r="1025" spans="24:24">
      <c r="X1025" s="171"/>
    </row>
    <row r="1026" spans="24:24">
      <c r="X1026" s="171"/>
    </row>
    <row r="1073" spans="24:24">
      <c r="X1073" s="171"/>
    </row>
  </sheetData>
  <sheetProtection formatColumns="0" formatRows="0"/>
  <mergeCells count="13">
    <mergeCell ref="B2:L2"/>
    <mergeCell ref="B3:L3"/>
    <mergeCell ref="B5:E5"/>
    <mergeCell ref="F5:L5"/>
    <mergeCell ref="B6:E6"/>
    <mergeCell ref="F6:L6"/>
    <mergeCell ref="B51:L55"/>
    <mergeCell ref="B8:E8"/>
    <mergeCell ref="F8:L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77"/>
  <sheetViews>
    <sheetView showGridLines="0" view="pageBreakPreview" topLeftCell="A51" zoomScaleNormal="100" workbookViewId="0">
      <selection activeCell="I88" sqref="I88"/>
    </sheetView>
  </sheetViews>
  <sheetFormatPr baseColWidth="10" defaultColWidth="11.42578125" defaultRowHeight="12.75"/>
  <cols>
    <col min="1" max="1" width="1.710937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226</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4" t="s">
        <v>176</v>
      </c>
      <c r="J12" s="234" t="s">
        <v>177</v>
      </c>
      <c r="K12" s="234" t="s">
        <v>178</v>
      </c>
      <c r="L12" s="234" t="s">
        <v>197</v>
      </c>
    </row>
    <row r="13" spans="2:12" s="239" customFormat="1" ht="41.1" customHeight="1">
      <c r="B13" s="237">
        <v>53730435</v>
      </c>
      <c r="C13" s="237">
        <v>53730435</v>
      </c>
      <c r="D13" s="237">
        <v>42807253</v>
      </c>
      <c r="E13" s="237">
        <v>2751345.76</v>
      </c>
      <c r="F13" s="237">
        <v>31912850.43</v>
      </c>
      <c r="G13" s="237">
        <v>31912850.43</v>
      </c>
      <c r="H13" s="237">
        <v>31912850.43</v>
      </c>
      <c r="I13" s="244">
        <f>+F13/B13</f>
        <v>0.59394364534737154</v>
      </c>
      <c r="J13" s="244">
        <f>+F13/C13</f>
        <v>0.59394364534737154</v>
      </c>
      <c r="K13" s="244">
        <f>+G13/B13</f>
        <v>0.59394364534737154</v>
      </c>
      <c r="L13" s="244">
        <f>+(E13+G13)/C13</f>
        <v>0.64515011259447275</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45" t="s">
        <v>229</v>
      </c>
      <c r="C51" s="546"/>
      <c r="D51" s="546"/>
      <c r="E51" s="546"/>
      <c r="F51" s="546"/>
      <c r="G51" s="546"/>
      <c r="H51" s="546"/>
      <c r="I51" s="546"/>
      <c r="J51" s="546"/>
      <c r="K51" s="546"/>
      <c r="L51" s="547"/>
    </row>
    <row r="52" spans="2:12" s="158" customFormat="1" ht="15" customHeight="1">
      <c r="B52" s="548"/>
      <c r="C52" s="549"/>
      <c r="D52" s="549"/>
      <c r="E52" s="549"/>
      <c r="F52" s="549"/>
      <c r="G52" s="549"/>
      <c r="H52" s="549"/>
      <c r="I52" s="549"/>
      <c r="J52" s="549"/>
      <c r="K52" s="549"/>
      <c r="L52" s="550"/>
    </row>
    <row r="53" spans="2:12" s="158" customFormat="1" ht="15" customHeight="1">
      <c r="B53" s="548"/>
      <c r="C53" s="549"/>
      <c r="D53" s="549"/>
      <c r="E53" s="549"/>
      <c r="F53" s="549"/>
      <c r="G53" s="549"/>
      <c r="H53" s="549"/>
      <c r="I53" s="549"/>
      <c r="J53" s="549"/>
      <c r="K53" s="549"/>
      <c r="L53" s="550"/>
    </row>
    <row r="54" spans="2:12" s="158" customFormat="1" ht="16.5" customHeight="1">
      <c r="B54" s="551"/>
      <c r="C54" s="552"/>
      <c r="D54" s="552"/>
      <c r="E54" s="552"/>
      <c r="F54" s="552"/>
      <c r="G54" s="552"/>
      <c r="H54" s="552"/>
      <c r="I54" s="552"/>
      <c r="J54" s="552"/>
      <c r="K54" s="552"/>
      <c r="L54" s="553"/>
    </row>
    <row r="75" ht="27.75" customHeight="1"/>
    <row r="1024" spans="24:24">
      <c r="X1024" s="171"/>
    </row>
    <row r="1029" spans="24:24">
      <c r="X1029" s="171"/>
    </row>
    <row r="1030" spans="24:24">
      <c r="X1030" s="171"/>
    </row>
    <row r="1077" spans="24:24">
      <c r="X1077" s="171"/>
    </row>
  </sheetData>
  <sheetProtection formatColumns="0" formatRows="0"/>
  <mergeCells count="13">
    <mergeCell ref="B2:L2"/>
    <mergeCell ref="B3:L3"/>
    <mergeCell ref="B5:E5"/>
    <mergeCell ref="F5:L5"/>
    <mergeCell ref="B6:E6"/>
    <mergeCell ref="F6:L6"/>
    <mergeCell ref="B51:L54"/>
    <mergeCell ref="B8:E8"/>
    <mergeCell ref="F8:L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40"/>
  <sheetViews>
    <sheetView showGridLines="0" view="pageBreakPreview" zoomScaleNormal="100" workbookViewId="0">
      <selection activeCell="K68" sqref="K68"/>
    </sheetView>
  </sheetViews>
  <sheetFormatPr baseColWidth="10" defaultColWidth="11.42578125" defaultRowHeight="12.75"/>
  <cols>
    <col min="1" max="1" width="2.14062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227</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4" t="s">
        <v>176</v>
      </c>
      <c r="J12" s="234" t="s">
        <v>177</v>
      </c>
      <c r="K12" s="234" t="s">
        <v>178</v>
      </c>
      <c r="L12" s="234" t="s">
        <v>197</v>
      </c>
    </row>
    <row r="13" spans="2:12" s="239" customFormat="1" ht="41.1" customHeight="1">
      <c r="B13" s="237">
        <v>12875834</v>
      </c>
      <c r="C13" s="237">
        <v>12875834</v>
      </c>
      <c r="D13" s="237">
        <v>10193309</v>
      </c>
      <c r="E13" s="237">
        <v>75939</v>
      </c>
      <c r="F13" s="237">
        <v>6412193</v>
      </c>
      <c r="G13" s="237">
        <v>6412193</v>
      </c>
      <c r="H13" s="237">
        <v>6412193</v>
      </c>
      <c r="I13" s="244">
        <f>+F13/B13</f>
        <v>0.49800214883167954</v>
      </c>
      <c r="J13" s="244">
        <f>+F13/C13</f>
        <v>0.49800214883167954</v>
      </c>
      <c r="K13" s="244">
        <f>+G13/B13</f>
        <v>0.49800214883167954</v>
      </c>
      <c r="L13" s="244">
        <f>+(E13+G13)/C13</f>
        <v>0.50389994154941731</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45" t="s">
        <v>228</v>
      </c>
      <c r="C51" s="546"/>
      <c r="D51" s="546"/>
      <c r="E51" s="546"/>
      <c r="F51" s="546"/>
      <c r="G51" s="546"/>
      <c r="H51" s="546"/>
      <c r="I51" s="546"/>
      <c r="J51" s="546"/>
      <c r="K51" s="546"/>
      <c r="L51" s="547"/>
    </row>
    <row r="52" spans="2:12" s="158" customFormat="1" ht="15" customHeight="1">
      <c r="B52" s="548"/>
      <c r="C52" s="549"/>
      <c r="D52" s="549"/>
      <c r="E52" s="549"/>
      <c r="F52" s="549"/>
      <c r="G52" s="549"/>
      <c r="H52" s="549"/>
      <c r="I52" s="549"/>
      <c r="J52" s="549"/>
      <c r="K52" s="549"/>
      <c r="L52" s="550"/>
    </row>
    <row r="53" spans="2:12" s="158" customFormat="1" ht="15" customHeight="1">
      <c r="B53" s="548"/>
      <c r="C53" s="549"/>
      <c r="D53" s="549"/>
      <c r="E53" s="549"/>
      <c r="F53" s="549"/>
      <c r="G53" s="549"/>
      <c r="H53" s="549"/>
      <c r="I53" s="549"/>
      <c r="J53" s="549"/>
      <c r="K53" s="549"/>
      <c r="L53" s="550"/>
    </row>
    <row r="54" spans="2:12" s="158" customFormat="1" ht="16.5" customHeight="1">
      <c r="B54" s="551"/>
      <c r="C54" s="552"/>
      <c r="D54" s="552"/>
      <c r="E54" s="552"/>
      <c r="F54" s="552"/>
      <c r="G54" s="552"/>
      <c r="H54" s="552"/>
      <c r="I54" s="552"/>
      <c r="J54" s="552"/>
      <c r="K54" s="552"/>
      <c r="L54" s="553"/>
    </row>
    <row r="75" ht="27.75" customHeight="1"/>
    <row r="987" spans="24:24">
      <c r="X987" s="171"/>
    </row>
    <row r="992" spans="24:24">
      <c r="X992" s="171"/>
    </row>
    <row r="993" spans="24:24">
      <c r="X993" s="171"/>
    </row>
    <row r="1040" spans="24:24">
      <c r="X1040" s="171"/>
    </row>
  </sheetData>
  <sheetProtection formatColumns="0" formatRows="0"/>
  <mergeCells count="13">
    <mergeCell ref="B2:L2"/>
    <mergeCell ref="B3:L3"/>
    <mergeCell ref="B5:E5"/>
    <mergeCell ref="F5:L5"/>
    <mergeCell ref="B6:E6"/>
    <mergeCell ref="F6:L6"/>
    <mergeCell ref="B51:L54"/>
    <mergeCell ref="B8:E8"/>
    <mergeCell ref="F8:L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05"/>
  <sheetViews>
    <sheetView showGridLines="0" view="pageBreakPreview" topLeftCell="A4" zoomScaleNormal="100" workbookViewId="0">
      <selection activeCell="L63" sqref="L63"/>
    </sheetView>
  </sheetViews>
  <sheetFormatPr baseColWidth="10" defaultColWidth="11.42578125" defaultRowHeight="12.75"/>
  <cols>
    <col min="1" max="1" width="1.8554687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230</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4" t="s">
        <v>176</v>
      </c>
      <c r="J12" s="234" t="s">
        <v>177</v>
      </c>
      <c r="K12" s="234" t="s">
        <v>178</v>
      </c>
      <c r="L12" s="234" t="s">
        <v>197</v>
      </c>
    </row>
    <row r="13" spans="2:12" s="239" customFormat="1" ht="41.1" customHeight="1">
      <c r="B13" s="237">
        <v>37238575</v>
      </c>
      <c r="C13" s="237">
        <v>37238575</v>
      </c>
      <c r="D13" s="237">
        <v>32960612</v>
      </c>
      <c r="E13" s="237">
        <v>8813082.290000001</v>
      </c>
      <c r="F13" s="237">
        <v>20383561.139999997</v>
      </c>
      <c r="G13" s="237">
        <v>20383561.139999997</v>
      </c>
      <c r="H13" s="237">
        <v>20383561.139999997</v>
      </c>
      <c r="I13" s="244">
        <f>+F13/B13</f>
        <v>0.54737758198319875</v>
      </c>
      <c r="J13" s="244">
        <f>+F13/C13</f>
        <v>0.54737758198319875</v>
      </c>
      <c r="K13" s="244">
        <f>+G13/B13</f>
        <v>0.54737758198319875</v>
      </c>
      <c r="L13" s="244">
        <f>+(E13+G13)/C13</f>
        <v>0.78404298311629805</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57" t="s">
        <v>179</v>
      </c>
      <c r="C50" s="557"/>
      <c r="D50" s="557"/>
      <c r="E50" s="557"/>
      <c r="F50" s="557"/>
      <c r="G50" s="557"/>
      <c r="H50" s="557"/>
      <c r="I50" s="557"/>
      <c r="J50" s="557"/>
      <c r="K50" s="557"/>
      <c r="L50" s="557"/>
    </row>
    <row r="51" spans="2:12" s="158" customFormat="1" ht="15" customHeight="1">
      <c r="B51" s="554" t="s">
        <v>232</v>
      </c>
      <c r="C51" s="555"/>
      <c r="D51" s="555"/>
      <c r="E51" s="555"/>
      <c r="F51" s="555"/>
      <c r="G51" s="555"/>
      <c r="H51" s="555"/>
      <c r="I51" s="555"/>
      <c r="J51" s="555"/>
      <c r="K51" s="555"/>
      <c r="L51" s="556"/>
    </row>
    <row r="52" spans="2:12" s="158" customFormat="1" ht="36.75" customHeight="1">
      <c r="B52" s="510"/>
      <c r="C52" s="544"/>
      <c r="D52" s="544"/>
      <c r="E52" s="544"/>
      <c r="F52" s="544"/>
      <c r="G52" s="544"/>
      <c r="H52" s="544"/>
      <c r="I52" s="544"/>
      <c r="J52" s="544"/>
      <c r="K52" s="544"/>
      <c r="L52" s="512"/>
    </row>
    <row r="53" spans="2:12" s="158" customFormat="1" ht="36.75" customHeight="1">
      <c r="B53" s="510"/>
      <c r="C53" s="544"/>
      <c r="D53" s="544"/>
      <c r="E53" s="544"/>
      <c r="F53" s="544"/>
      <c r="G53" s="544"/>
      <c r="H53" s="544"/>
      <c r="I53" s="544"/>
      <c r="J53" s="544"/>
      <c r="K53" s="544"/>
      <c r="L53" s="512"/>
    </row>
    <row r="54" spans="2:12" s="158" customFormat="1" ht="36.75" customHeight="1">
      <c r="B54" s="510"/>
      <c r="C54" s="544"/>
      <c r="D54" s="544"/>
      <c r="E54" s="544"/>
      <c r="F54" s="544"/>
      <c r="G54" s="544"/>
      <c r="H54" s="544"/>
      <c r="I54" s="544"/>
      <c r="J54" s="544"/>
      <c r="K54" s="544"/>
      <c r="L54" s="512"/>
    </row>
    <row r="55" spans="2:12" s="158" customFormat="1" ht="36.75" customHeight="1">
      <c r="B55" s="513"/>
      <c r="C55" s="514"/>
      <c r="D55" s="514"/>
      <c r="E55" s="514"/>
      <c r="F55" s="514"/>
      <c r="G55" s="514"/>
      <c r="H55" s="514"/>
      <c r="I55" s="514"/>
      <c r="J55" s="514"/>
      <c r="K55" s="514"/>
      <c r="L55" s="515"/>
    </row>
    <row r="75" ht="27.75" customHeight="1"/>
    <row r="1052" spans="24:24">
      <c r="X1052" s="171"/>
    </row>
    <row r="1057" spans="24:24">
      <c r="X1057" s="171"/>
    </row>
    <row r="1058" spans="24:24">
      <c r="X1058" s="171"/>
    </row>
    <row r="1105" spans="24:24">
      <c r="X1105" s="171"/>
    </row>
  </sheetData>
  <sheetProtection formatColumns="0" formatRows="0"/>
  <mergeCells count="13">
    <mergeCell ref="B2:L2"/>
    <mergeCell ref="B3:L3"/>
    <mergeCell ref="B5:E5"/>
    <mergeCell ref="F5:L5"/>
    <mergeCell ref="B6:E6"/>
    <mergeCell ref="F6:L6"/>
    <mergeCell ref="B51:L55"/>
    <mergeCell ref="B8:E8"/>
    <mergeCell ref="F8:L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89"/>
  <sheetViews>
    <sheetView showGridLines="0" view="pageBreakPreview" zoomScaleNormal="100" workbookViewId="0">
      <selection activeCell="C33" sqref="C33"/>
    </sheetView>
  </sheetViews>
  <sheetFormatPr baseColWidth="10" defaultColWidth="11.42578125" defaultRowHeight="12.75"/>
  <cols>
    <col min="1" max="1" width="1.710937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1283</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4" t="s">
        <v>176</v>
      </c>
      <c r="J12" s="234" t="s">
        <v>177</v>
      </c>
      <c r="K12" s="234" t="s">
        <v>178</v>
      </c>
      <c r="L12" s="234" t="s">
        <v>197</v>
      </c>
    </row>
    <row r="13" spans="2:12" s="239" customFormat="1" ht="41.1" customHeight="1">
      <c r="B13" s="261">
        <v>0</v>
      </c>
      <c r="C13" s="261">
        <v>5200190.87</v>
      </c>
      <c r="D13" s="261">
        <v>5200190.87</v>
      </c>
      <c r="E13" s="261">
        <v>2197742.1800000002</v>
      </c>
      <c r="F13" s="261">
        <v>3002448.6900000004</v>
      </c>
      <c r="G13" s="261">
        <v>3002448.6900000004</v>
      </c>
      <c r="H13" s="261">
        <v>3002448.6900000004</v>
      </c>
      <c r="I13" s="244" t="e">
        <f>+F13/B13</f>
        <v>#DIV/0!</v>
      </c>
      <c r="J13" s="244">
        <f>+F13/C13</f>
        <v>0.57737278593391328</v>
      </c>
      <c r="K13" s="244" t="e">
        <f>+G13/B13</f>
        <v>#DIV/0!</v>
      </c>
      <c r="L13" s="244">
        <f>+(E13+G13)/C13</f>
        <v>1.0000000000000002</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58" t="s">
        <v>231</v>
      </c>
      <c r="C51" s="559"/>
      <c r="D51" s="559"/>
      <c r="E51" s="559"/>
      <c r="F51" s="559"/>
      <c r="G51" s="559"/>
      <c r="H51" s="559"/>
      <c r="I51" s="559"/>
      <c r="J51" s="559"/>
      <c r="K51" s="559"/>
      <c r="L51" s="560"/>
    </row>
    <row r="52" spans="2:12" s="158" customFormat="1" ht="15" customHeight="1">
      <c r="B52" s="561"/>
      <c r="C52" s="562"/>
      <c r="D52" s="562"/>
      <c r="E52" s="562"/>
      <c r="F52" s="562"/>
      <c r="G52" s="562"/>
      <c r="H52" s="562"/>
      <c r="I52" s="562"/>
      <c r="J52" s="562"/>
      <c r="K52" s="562"/>
      <c r="L52" s="563"/>
    </row>
    <row r="53" spans="2:12" s="158" customFormat="1" ht="15" customHeight="1">
      <c r="B53" s="561"/>
      <c r="C53" s="562"/>
      <c r="D53" s="562"/>
      <c r="E53" s="562"/>
      <c r="F53" s="562"/>
      <c r="G53" s="562"/>
      <c r="H53" s="562"/>
      <c r="I53" s="562"/>
      <c r="J53" s="562"/>
      <c r="K53" s="562"/>
      <c r="L53" s="563"/>
    </row>
    <row r="54" spans="2:12" s="158" customFormat="1" ht="15" customHeight="1">
      <c r="B54" s="561"/>
      <c r="C54" s="562"/>
      <c r="D54" s="562"/>
      <c r="E54" s="562"/>
      <c r="F54" s="562"/>
      <c r="G54" s="562"/>
      <c r="H54" s="562"/>
      <c r="I54" s="562"/>
      <c r="J54" s="562"/>
      <c r="K54" s="562"/>
      <c r="L54" s="563"/>
    </row>
    <row r="55" spans="2:12" s="158" customFormat="1" ht="16.5" customHeight="1">
      <c r="B55" s="564"/>
      <c r="C55" s="565"/>
      <c r="D55" s="565"/>
      <c r="E55" s="565"/>
      <c r="F55" s="565"/>
      <c r="G55" s="565"/>
      <c r="H55" s="565"/>
      <c r="I55" s="565"/>
      <c r="J55" s="565"/>
      <c r="K55" s="565"/>
      <c r="L55" s="566"/>
    </row>
    <row r="75" ht="27.75" customHeight="1"/>
    <row r="1036" spans="24:24">
      <c r="X1036" s="171"/>
    </row>
    <row r="1041" spans="24:24">
      <c r="X1041" s="171"/>
    </row>
    <row r="1042" spans="24:24">
      <c r="X1042" s="171"/>
    </row>
    <row r="1089" spans="24:24">
      <c r="X1089" s="171"/>
    </row>
  </sheetData>
  <sheetProtection formatColumns="0" formatRows="0"/>
  <mergeCells count="13">
    <mergeCell ref="B2:L2"/>
    <mergeCell ref="B3:L3"/>
    <mergeCell ref="B5:E5"/>
    <mergeCell ref="F5:L5"/>
    <mergeCell ref="B6:E6"/>
    <mergeCell ref="F6:L6"/>
    <mergeCell ref="B51:L55"/>
    <mergeCell ref="B8:E8"/>
    <mergeCell ref="F8:L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1"/>
  <sheetViews>
    <sheetView showGridLines="0" tabSelected="1" view="pageBreakPreview" topLeftCell="A53" zoomScaleNormal="100" workbookViewId="0">
      <selection activeCell="B51" sqref="B51:L66"/>
    </sheetView>
  </sheetViews>
  <sheetFormatPr baseColWidth="10" defaultColWidth="11.42578125" defaultRowHeight="12.75"/>
  <cols>
    <col min="1" max="1" width="1.710937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233</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4" t="s">
        <v>176</v>
      </c>
      <c r="J12" s="234" t="s">
        <v>177</v>
      </c>
      <c r="K12" s="234" t="s">
        <v>178</v>
      </c>
      <c r="L12" s="234" t="s">
        <v>197</v>
      </c>
    </row>
    <row r="13" spans="2:12" s="239" customFormat="1" ht="41.1" customHeight="1">
      <c r="B13" s="237">
        <v>739068258</v>
      </c>
      <c r="C13" s="237">
        <v>735775651</v>
      </c>
      <c r="D13" s="237">
        <v>596257847</v>
      </c>
      <c r="E13" s="237">
        <v>204199571.10000002</v>
      </c>
      <c r="F13" s="237">
        <v>514573332.87000006</v>
      </c>
      <c r="G13" s="237">
        <v>514573332.87000006</v>
      </c>
      <c r="H13" s="237">
        <v>514573332.87000006</v>
      </c>
      <c r="I13" s="244">
        <f>+F13/B13</f>
        <v>0.69624601963354793</v>
      </c>
      <c r="J13" s="244">
        <f>+F13/C13</f>
        <v>0.69936173094426046</v>
      </c>
      <c r="K13" s="244">
        <f>+G13/B13</f>
        <v>0.69624601963354793</v>
      </c>
      <c r="L13" s="244">
        <f>+(E13+G13)/C13</f>
        <v>0.97689139752465115</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07" t="s">
        <v>1247</v>
      </c>
      <c r="C51" s="546"/>
      <c r="D51" s="546"/>
      <c r="E51" s="546"/>
      <c r="F51" s="546"/>
      <c r="G51" s="546"/>
      <c r="H51" s="546"/>
      <c r="I51" s="546"/>
      <c r="J51" s="546"/>
      <c r="K51" s="546"/>
      <c r="L51" s="547"/>
    </row>
    <row r="52" spans="2:12" s="158" customFormat="1" ht="15" customHeight="1">
      <c r="B52" s="548"/>
      <c r="C52" s="549"/>
      <c r="D52" s="549"/>
      <c r="E52" s="549"/>
      <c r="F52" s="549"/>
      <c r="G52" s="549"/>
      <c r="H52" s="549"/>
      <c r="I52" s="549"/>
      <c r="J52" s="549"/>
      <c r="K52" s="549"/>
      <c r="L52" s="550"/>
    </row>
    <row r="53" spans="2:12" s="158" customFormat="1" ht="15" customHeight="1">
      <c r="B53" s="548"/>
      <c r="C53" s="549"/>
      <c r="D53" s="549"/>
      <c r="E53" s="549"/>
      <c r="F53" s="549"/>
      <c r="G53" s="549"/>
      <c r="H53" s="549"/>
      <c r="I53" s="549"/>
      <c r="J53" s="549"/>
      <c r="K53" s="549"/>
      <c r="L53" s="550"/>
    </row>
    <row r="54" spans="2:12" s="158" customFormat="1" ht="15" customHeight="1">
      <c r="B54" s="548"/>
      <c r="C54" s="549"/>
      <c r="D54" s="549"/>
      <c r="E54" s="549"/>
      <c r="F54" s="549"/>
      <c r="G54" s="549"/>
      <c r="H54" s="549"/>
      <c r="I54" s="549"/>
      <c r="J54" s="549"/>
      <c r="K54" s="549"/>
      <c r="L54" s="550"/>
    </row>
    <row r="55" spans="2:12" s="158" customFormat="1" ht="15" customHeight="1">
      <c r="B55" s="548"/>
      <c r="C55" s="549"/>
      <c r="D55" s="549"/>
      <c r="E55" s="549"/>
      <c r="F55" s="549"/>
      <c r="G55" s="549"/>
      <c r="H55" s="549"/>
      <c r="I55" s="549"/>
      <c r="J55" s="549"/>
      <c r="K55" s="549"/>
      <c r="L55" s="550"/>
    </row>
    <row r="56" spans="2:12" s="158" customFormat="1" ht="15" customHeight="1">
      <c r="B56" s="548"/>
      <c r="C56" s="549"/>
      <c r="D56" s="549"/>
      <c r="E56" s="549"/>
      <c r="F56" s="549"/>
      <c r="G56" s="549"/>
      <c r="H56" s="549"/>
      <c r="I56" s="549"/>
      <c r="J56" s="549"/>
      <c r="K56" s="549"/>
      <c r="L56" s="550"/>
    </row>
    <row r="57" spans="2:12" s="158" customFormat="1" ht="15" customHeight="1">
      <c r="B57" s="548"/>
      <c r="C57" s="549"/>
      <c r="D57" s="549"/>
      <c r="E57" s="549"/>
      <c r="F57" s="549"/>
      <c r="G57" s="549"/>
      <c r="H57" s="549"/>
      <c r="I57" s="549"/>
      <c r="J57" s="549"/>
      <c r="K57" s="549"/>
      <c r="L57" s="550"/>
    </row>
    <row r="58" spans="2:12" s="158" customFormat="1" ht="15" customHeight="1">
      <c r="B58" s="548"/>
      <c r="C58" s="549"/>
      <c r="D58" s="549"/>
      <c r="E58" s="549"/>
      <c r="F58" s="549"/>
      <c r="G58" s="549"/>
      <c r="H58" s="549"/>
      <c r="I58" s="549"/>
      <c r="J58" s="549"/>
      <c r="K58" s="549"/>
      <c r="L58" s="550"/>
    </row>
    <row r="59" spans="2:12" s="158" customFormat="1" ht="15" customHeight="1">
      <c r="B59" s="548"/>
      <c r="C59" s="549"/>
      <c r="D59" s="549"/>
      <c r="E59" s="549"/>
      <c r="F59" s="549"/>
      <c r="G59" s="549"/>
      <c r="H59" s="549"/>
      <c r="I59" s="549"/>
      <c r="J59" s="549"/>
      <c r="K59" s="549"/>
      <c r="L59" s="550"/>
    </row>
    <row r="60" spans="2:12" s="158" customFormat="1" ht="15" customHeight="1">
      <c r="B60" s="548"/>
      <c r="C60" s="549"/>
      <c r="D60" s="549"/>
      <c r="E60" s="549"/>
      <c r="F60" s="549"/>
      <c r="G60" s="549"/>
      <c r="H60" s="549"/>
      <c r="I60" s="549"/>
      <c r="J60" s="549"/>
      <c r="K60" s="549"/>
      <c r="L60" s="550"/>
    </row>
    <row r="61" spans="2:12" s="158" customFormat="1" ht="15" customHeight="1">
      <c r="B61" s="548"/>
      <c r="C61" s="549"/>
      <c r="D61" s="549"/>
      <c r="E61" s="549"/>
      <c r="F61" s="549"/>
      <c r="G61" s="549"/>
      <c r="H61" s="549"/>
      <c r="I61" s="549"/>
      <c r="J61" s="549"/>
      <c r="K61" s="549"/>
      <c r="L61" s="550"/>
    </row>
    <row r="62" spans="2:12" s="158" customFormat="1" ht="15" customHeight="1">
      <c r="B62" s="548"/>
      <c r="C62" s="549"/>
      <c r="D62" s="549"/>
      <c r="E62" s="549"/>
      <c r="F62" s="549"/>
      <c r="G62" s="549"/>
      <c r="H62" s="549"/>
      <c r="I62" s="549"/>
      <c r="J62" s="549"/>
      <c r="K62" s="549"/>
      <c r="L62" s="550"/>
    </row>
    <row r="63" spans="2:12" s="158" customFormat="1" ht="15" customHeight="1">
      <c r="B63" s="548"/>
      <c r="C63" s="549"/>
      <c r="D63" s="549"/>
      <c r="E63" s="549"/>
      <c r="F63" s="549"/>
      <c r="G63" s="549"/>
      <c r="H63" s="549"/>
      <c r="I63" s="549"/>
      <c r="J63" s="549"/>
      <c r="K63" s="549"/>
      <c r="L63" s="550"/>
    </row>
    <row r="64" spans="2:12" s="158" customFormat="1" ht="15" customHeight="1">
      <c r="B64" s="548"/>
      <c r="C64" s="549"/>
      <c r="D64" s="549"/>
      <c r="E64" s="549"/>
      <c r="F64" s="549"/>
      <c r="G64" s="549"/>
      <c r="H64" s="549"/>
      <c r="I64" s="549"/>
      <c r="J64" s="549"/>
      <c r="K64" s="549"/>
      <c r="L64" s="550"/>
    </row>
    <row r="65" spans="1:13" s="158" customFormat="1" ht="15" customHeight="1">
      <c r="B65" s="548"/>
      <c r="C65" s="549"/>
      <c r="D65" s="549"/>
      <c r="E65" s="549"/>
      <c r="F65" s="549"/>
      <c r="G65" s="549"/>
      <c r="H65" s="549"/>
      <c r="I65" s="549"/>
      <c r="J65" s="549"/>
      <c r="K65" s="549"/>
      <c r="L65" s="550"/>
    </row>
    <row r="66" spans="1:13" s="158" customFormat="1" ht="15" customHeight="1">
      <c r="B66" s="548"/>
      <c r="C66" s="549"/>
      <c r="D66" s="549"/>
      <c r="E66" s="549"/>
      <c r="F66" s="549"/>
      <c r="G66" s="549"/>
      <c r="H66" s="549"/>
      <c r="I66" s="549"/>
      <c r="J66" s="549"/>
      <c r="K66" s="549"/>
      <c r="L66" s="550"/>
    </row>
    <row r="67" spans="1:13" ht="13.15" customHeight="1">
      <c r="A67" s="158"/>
      <c r="B67" s="510" t="s">
        <v>1248</v>
      </c>
      <c r="C67" s="544"/>
      <c r="D67" s="544"/>
      <c r="E67" s="544"/>
      <c r="F67" s="544"/>
      <c r="G67" s="544"/>
      <c r="H67" s="544"/>
      <c r="I67" s="544"/>
      <c r="J67" s="544"/>
      <c r="K67" s="544"/>
      <c r="L67" s="512"/>
      <c r="M67" s="158"/>
    </row>
    <row r="68" spans="1:13" ht="13.15" customHeight="1">
      <c r="A68" s="158"/>
      <c r="B68" s="510"/>
      <c r="C68" s="544"/>
      <c r="D68" s="544"/>
      <c r="E68" s="544"/>
      <c r="F68" s="544"/>
      <c r="G68" s="544"/>
      <c r="H68" s="544"/>
      <c r="I68" s="544"/>
      <c r="J68" s="544"/>
      <c r="K68" s="544"/>
      <c r="L68" s="512"/>
      <c r="M68" s="158"/>
    </row>
    <row r="69" spans="1:13" ht="13.15" customHeight="1">
      <c r="A69" s="158"/>
      <c r="B69" s="510"/>
      <c r="C69" s="544"/>
      <c r="D69" s="544"/>
      <c r="E69" s="544"/>
      <c r="F69" s="544"/>
      <c r="G69" s="544"/>
      <c r="H69" s="544"/>
      <c r="I69" s="544"/>
      <c r="J69" s="544"/>
      <c r="K69" s="544"/>
      <c r="L69" s="512"/>
      <c r="M69" s="158"/>
    </row>
    <row r="70" spans="1:13" ht="13.15" customHeight="1">
      <c r="A70" s="158"/>
      <c r="B70" s="510"/>
      <c r="C70" s="544"/>
      <c r="D70" s="544"/>
      <c r="E70" s="544"/>
      <c r="F70" s="544"/>
      <c r="G70" s="544"/>
      <c r="H70" s="544"/>
      <c r="I70" s="544"/>
      <c r="J70" s="544"/>
      <c r="K70" s="544"/>
      <c r="L70" s="512"/>
      <c r="M70" s="158"/>
    </row>
    <row r="71" spans="1:13" ht="26.25" customHeight="1">
      <c r="A71" s="158"/>
      <c r="B71" s="513"/>
      <c r="C71" s="514"/>
      <c r="D71" s="514"/>
      <c r="E71" s="514"/>
      <c r="F71" s="514"/>
      <c r="G71" s="514"/>
      <c r="H71" s="514"/>
      <c r="I71" s="514"/>
      <c r="J71" s="514"/>
      <c r="K71" s="514"/>
      <c r="L71" s="515"/>
      <c r="M71" s="158"/>
    </row>
    <row r="72" spans="1:13" s="263" customFormat="1" ht="15" customHeight="1">
      <c r="B72" s="531" t="s">
        <v>1285</v>
      </c>
      <c r="C72" s="567"/>
      <c r="D72" s="567"/>
      <c r="E72" s="567"/>
      <c r="F72" s="567"/>
      <c r="G72" s="567"/>
      <c r="H72" s="567"/>
      <c r="I72" s="567"/>
      <c r="J72" s="567"/>
      <c r="K72" s="567"/>
      <c r="L72" s="568"/>
    </row>
    <row r="73" spans="1:13" s="263" customFormat="1" ht="15" customHeight="1">
      <c r="B73" s="569"/>
      <c r="C73" s="570"/>
      <c r="D73" s="570"/>
      <c r="E73" s="570"/>
      <c r="F73" s="570"/>
      <c r="G73" s="570"/>
      <c r="H73" s="570"/>
      <c r="I73" s="570"/>
      <c r="J73" s="570"/>
      <c r="K73" s="570"/>
      <c r="L73" s="571"/>
    </row>
    <row r="74" spans="1:13" s="263" customFormat="1" ht="15" customHeight="1">
      <c r="B74" s="569"/>
      <c r="C74" s="570"/>
      <c r="D74" s="570"/>
      <c r="E74" s="570"/>
      <c r="F74" s="570"/>
      <c r="G74" s="570"/>
      <c r="H74" s="570"/>
      <c r="I74" s="570"/>
      <c r="J74" s="570"/>
      <c r="K74" s="570"/>
      <c r="L74" s="571"/>
    </row>
    <row r="75" spans="1:13" s="263" customFormat="1" ht="27.75" customHeight="1">
      <c r="B75" s="569"/>
      <c r="C75" s="570"/>
      <c r="D75" s="570"/>
      <c r="E75" s="570"/>
      <c r="F75" s="570"/>
      <c r="G75" s="570"/>
      <c r="H75" s="570"/>
      <c r="I75" s="570"/>
      <c r="J75" s="570"/>
      <c r="K75" s="570"/>
      <c r="L75" s="571"/>
    </row>
    <row r="76" spans="1:13" s="263" customFormat="1" ht="15" customHeight="1">
      <c r="B76" s="569"/>
      <c r="C76" s="570"/>
      <c r="D76" s="570"/>
      <c r="E76" s="570"/>
      <c r="F76" s="570"/>
      <c r="G76" s="570"/>
      <c r="H76" s="570"/>
      <c r="I76" s="570"/>
      <c r="J76" s="570"/>
      <c r="K76" s="570"/>
      <c r="L76" s="571"/>
    </row>
    <row r="77" spans="1:13" s="263" customFormat="1" ht="15" customHeight="1">
      <c r="B77" s="569"/>
      <c r="C77" s="570"/>
      <c r="D77" s="570"/>
      <c r="E77" s="570"/>
      <c r="F77" s="570"/>
      <c r="G77" s="570"/>
      <c r="H77" s="570"/>
      <c r="I77" s="570"/>
      <c r="J77" s="570"/>
      <c r="K77" s="570"/>
      <c r="L77" s="571"/>
    </row>
    <row r="78" spans="1:13" s="263" customFormat="1" ht="15" customHeight="1">
      <c r="B78" s="569"/>
      <c r="C78" s="570"/>
      <c r="D78" s="570"/>
      <c r="E78" s="570"/>
      <c r="F78" s="570"/>
      <c r="G78" s="570"/>
      <c r="H78" s="570"/>
      <c r="I78" s="570"/>
      <c r="J78" s="570"/>
      <c r="K78" s="570"/>
      <c r="L78" s="571"/>
    </row>
    <row r="79" spans="1:13" s="263" customFormat="1" ht="15" customHeight="1">
      <c r="B79" s="569"/>
      <c r="C79" s="570"/>
      <c r="D79" s="570"/>
      <c r="E79" s="570"/>
      <c r="F79" s="570"/>
      <c r="G79" s="570"/>
      <c r="H79" s="570"/>
      <c r="I79" s="570"/>
      <c r="J79" s="570"/>
      <c r="K79" s="570"/>
      <c r="L79" s="571"/>
    </row>
    <row r="80" spans="1:13" s="263" customFormat="1" ht="15" customHeight="1">
      <c r="B80" s="569"/>
      <c r="C80" s="570"/>
      <c r="D80" s="570"/>
      <c r="E80" s="570"/>
      <c r="F80" s="570"/>
      <c r="G80" s="570"/>
      <c r="H80" s="570"/>
      <c r="I80" s="570"/>
      <c r="J80" s="570"/>
      <c r="K80" s="570"/>
      <c r="L80" s="571"/>
    </row>
    <row r="81" spans="2:12" s="263" customFormat="1" ht="15" customHeight="1">
      <c r="B81" s="569"/>
      <c r="C81" s="570"/>
      <c r="D81" s="570"/>
      <c r="E81" s="570"/>
      <c r="F81" s="570"/>
      <c r="G81" s="570"/>
      <c r="H81" s="570"/>
      <c r="I81" s="570"/>
      <c r="J81" s="570"/>
      <c r="K81" s="570"/>
      <c r="L81" s="571"/>
    </row>
    <row r="82" spans="2:12" s="263" customFormat="1" ht="15" customHeight="1">
      <c r="B82" s="569"/>
      <c r="C82" s="570"/>
      <c r="D82" s="570"/>
      <c r="E82" s="570"/>
      <c r="F82" s="570"/>
      <c r="G82" s="570"/>
      <c r="H82" s="570"/>
      <c r="I82" s="570"/>
      <c r="J82" s="570"/>
      <c r="K82" s="570"/>
      <c r="L82" s="571"/>
    </row>
    <row r="83" spans="2:12" s="263" customFormat="1" ht="15" customHeight="1">
      <c r="B83" s="569"/>
      <c r="C83" s="570"/>
      <c r="D83" s="570"/>
      <c r="E83" s="570"/>
      <c r="F83" s="570"/>
      <c r="G83" s="570"/>
      <c r="H83" s="570"/>
      <c r="I83" s="570"/>
      <c r="J83" s="570"/>
      <c r="K83" s="570"/>
      <c r="L83" s="571"/>
    </row>
    <row r="84" spans="2:12" s="263" customFormat="1" ht="15" customHeight="1">
      <c r="B84" s="569"/>
      <c r="C84" s="570"/>
      <c r="D84" s="570"/>
      <c r="E84" s="570"/>
      <c r="F84" s="570"/>
      <c r="G84" s="570"/>
      <c r="H84" s="570"/>
      <c r="I84" s="570"/>
      <c r="J84" s="570"/>
      <c r="K84" s="570"/>
      <c r="L84" s="571"/>
    </row>
    <row r="85" spans="2:12" s="263" customFormat="1" ht="15" customHeight="1">
      <c r="B85" s="569"/>
      <c r="C85" s="570"/>
      <c r="D85" s="570"/>
      <c r="E85" s="570"/>
      <c r="F85" s="570"/>
      <c r="G85" s="570"/>
      <c r="H85" s="570"/>
      <c r="I85" s="570"/>
      <c r="J85" s="570"/>
      <c r="K85" s="570"/>
      <c r="L85" s="571"/>
    </row>
    <row r="86" spans="2:12" s="263" customFormat="1" ht="15" customHeight="1">
      <c r="B86" s="569"/>
      <c r="C86" s="570"/>
      <c r="D86" s="570"/>
      <c r="E86" s="570"/>
      <c r="F86" s="570"/>
      <c r="G86" s="570"/>
      <c r="H86" s="570"/>
      <c r="I86" s="570"/>
      <c r="J86" s="570"/>
      <c r="K86" s="570"/>
      <c r="L86" s="571"/>
    </row>
    <row r="87" spans="2:12" s="263" customFormat="1" ht="15" customHeight="1">
      <c r="B87" s="569"/>
      <c r="C87" s="570"/>
      <c r="D87" s="570"/>
      <c r="E87" s="570"/>
      <c r="F87" s="570"/>
      <c r="G87" s="570"/>
      <c r="H87" s="570"/>
      <c r="I87" s="570"/>
      <c r="J87" s="570"/>
      <c r="K87" s="570"/>
      <c r="L87" s="571"/>
    </row>
    <row r="88" spans="2:12" s="263" customFormat="1" ht="15" customHeight="1">
      <c r="B88" s="569"/>
      <c r="C88" s="570"/>
      <c r="D88" s="570"/>
      <c r="E88" s="570"/>
      <c r="F88" s="570"/>
      <c r="G88" s="570"/>
      <c r="H88" s="570"/>
      <c r="I88" s="570"/>
      <c r="J88" s="570"/>
      <c r="K88" s="570"/>
      <c r="L88" s="571"/>
    </row>
    <row r="89" spans="2:12" s="263" customFormat="1" ht="15" customHeight="1">
      <c r="B89" s="569"/>
      <c r="C89" s="570"/>
      <c r="D89" s="570"/>
      <c r="E89" s="570"/>
      <c r="F89" s="570"/>
      <c r="G89" s="570"/>
      <c r="H89" s="570"/>
      <c r="I89" s="570"/>
      <c r="J89" s="570"/>
      <c r="K89" s="570"/>
      <c r="L89" s="571"/>
    </row>
    <row r="90" spans="2:12" s="263" customFormat="1" ht="15" customHeight="1">
      <c r="B90" s="569"/>
      <c r="C90" s="570"/>
      <c r="D90" s="570"/>
      <c r="E90" s="570"/>
      <c r="F90" s="570"/>
      <c r="G90" s="570"/>
      <c r="H90" s="570"/>
      <c r="I90" s="570"/>
      <c r="J90" s="570"/>
      <c r="K90" s="570"/>
      <c r="L90" s="571"/>
    </row>
    <row r="91" spans="2:12" s="263" customFormat="1" ht="15" customHeight="1">
      <c r="B91" s="569"/>
      <c r="C91" s="570"/>
      <c r="D91" s="570"/>
      <c r="E91" s="570"/>
      <c r="F91" s="570"/>
      <c r="G91" s="570"/>
      <c r="H91" s="570"/>
      <c r="I91" s="570"/>
      <c r="J91" s="570"/>
      <c r="K91" s="570"/>
      <c r="L91" s="571"/>
    </row>
    <row r="92" spans="2:12" s="263" customFormat="1" ht="15" customHeight="1">
      <c r="B92" s="569"/>
      <c r="C92" s="570"/>
      <c r="D92" s="570"/>
      <c r="E92" s="570"/>
      <c r="F92" s="570"/>
      <c r="G92" s="570"/>
      <c r="H92" s="570"/>
      <c r="I92" s="570"/>
      <c r="J92" s="570"/>
      <c r="K92" s="570"/>
      <c r="L92" s="571"/>
    </row>
    <row r="93" spans="2:12" s="263" customFormat="1" ht="15" customHeight="1">
      <c r="B93" s="569"/>
      <c r="C93" s="570"/>
      <c r="D93" s="570"/>
      <c r="E93" s="570"/>
      <c r="F93" s="570"/>
      <c r="G93" s="570"/>
      <c r="H93" s="570"/>
      <c r="I93" s="570"/>
      <c r="J93" s="570"/>
      <c r="K93" s="570"/>
      <c r="L93" s="571"/>
    </row>
    <row r="94" spans="2:12" s="263" customFormat="1" ht="15" customHeight="1">
      <c r="B94" s="569"/>
      <c r="C94" s="570"/>
      <c r="D94" s="570"/>
      <c r="E94" s="570"/>
      <c r="F94" s="570"/>
      <c r="G94" s="570"/>
      <c r="H94" s="570"/>
      <c r="I94" s="570"/>
      <c r="J94" s="570"/>
      <c r="K94" s="570"/>
      <c r="L94" s="571"/>
    </row>
    <row r="95" spans="2:12" s="263" customFormat="1" ht="15" customHeight="1">
      <c r="B95" s="569"/>
      <c r="C95" s="570"/>
      <c r="D95" s="570"/>
      <c r="E95" s="570"/>
      <c r="F95" s="570"/>
      <c r="G95" s="570"/>
      <c r="H95" s="570"/>
      <c r="I95" s="570"/>
      <c r="J95" s="570"/>
      <c r="K95" s="570"/>
      <c r="L95" s="571"/>
    </row>
    <row r="96" spans="2:12" s="263" customFormat="1" ht="15" customHeight="1">
      <c r="B96" s="569"/>
      <c r="C96" s="570"/>
      <c r="D96" s="570"/>
      <c r="E96" s="570"/>
      <c r="F96" s="570"/>
      <c r="G96" s="570"/>
      <c r="H96" s="570"/>
      <c r="I96" s="570"/>
      <c r="J96" s="570"/>
      <c r="K96" s="570"/>
      <c r="L96" s="571"/>
    </row>
    <row r="97" spans="2:12" s="263" customFormat="1" ht="15" customHeight="1">
      <c r="B97" s="569"/>
      <c r="C97" s="570"/>
      <c r="D97" s="570"/>
      <c r="E97" s="570"/>
      <c r="F97" s="570"/>
      <c r="G97" s="570"/>
      <c r="H97" s="570"/>
      <c r="I97" s="570"/>
      <c r="J97" s="570"/>
      <c r="K97" s="570"/>
      <c r="L97" s="571"/>
    </row>
    <row r="98" spans="2:12" s="263" customFormat="1" ht="15" customHeight="1">
      <c r="B98" s="569"/>
      <c r="C98" s="570"/>
      <c r="D98" s="570"/>
      <c r="E98" s="570"/>
      <c r="F98" s="570"/>
      <c r="G98" s="570"/>
      <c r="H98" s="570"/>
      <c r="I98" s="570"/>
      <c r="J98" s="570"/>
      <c r="K98" s="570"/>
      <c r="L98" s="571"/>
    </row>
    <row r="99" spans="2:12" s="263" customFormat="1" ht="33" customHeight="1">
      <c r="B99" s="662"/>
      <c r="C99" s="663"/>
      <c r="D99" s="663"/>
      <c r="E99" s="663"/>
      <c r="F99" s="663"/>
      <c r="G99" s="663"/>
      <c r="H99" s="663"/>
      <c r="I99" s="663"/>
      <c r="J99" s="663"/>
      <c r="K99" s="663"/>
      <c r="L99" s="664"/>
    </row>
    <row r="100" spans="2:12" s="263" customFormat="1" ht="15" customHeight="1">
      <c r="B100" s="154"/>
      <c r="C100" s="154"/>
      <c r="D100" s="154"/>
      <c r="E100" s="154"/>
      <c r="F100" s="154"/>
      <c r="G100" s="154"/>
      <c r="H100" s="154"/>
      <c r="I100" s="154"/>
      <c r="J100" s="154"/>
      <c r="K100" s="154"/>
      <c r="L100" s="154"/>
    </row>
    <row r="101" spans="2:12" s="263" customFormat="1" ht="15" customHeight="1">
      <c r="B101" s="154"/>
      <c r="C101" s="154"/>
      <c r="D101" s="154"/>
      <c r="E101" s="154"/>
      <c r="F101" s="154"/>
      <c r="G101" s="154"/>
      <c r="H101" s="154"/>
      <c r="I101" s="154"/>
      <c r="J101" s="154"/>
      <c r="K101" s="154"/>
      <c r="L101" s="154"/>
    </row>
    <row r="102" spans="2:12" s="263" customFormat="1" ht="15" customHeight="1">
      <c r="B102" s="154"/>
      <c r="C102" s="154"/>
      <c r="D102" s="154"/>
      <c r="E102" s="154"/>
      <c r="F102" s="154"/>
      <c r="G102" s="154"/>
      <c r="H102" s="154"/>
      <c r="I102" s="154"/>
      <c r="J102" s="154"/>
      <c r="K102" s="154"/>
      <c r="L102" s="154"/>
    </row>
    <row r="103" spans="2:12" s="263" customFormat="1" ht="15" customHeight="1">
      <c r="B103" s="154"/>
      <c r="C103" s="154"/>
      <c r="D103" s="154"/>
      <c r="E103" s="154"/>
      <c r="F103" s="154"/>
      <c r="G103" s="154"/>
      <c r="H103" s="154"/>
      <c r="I103" s="154"/>
      <c r="J103" s="154"/>
      <c r="K103" s="154"/>
      <c r="L103" s="154"/>
    </row>
    <row r="104" spans="2:12" s="263" customFormat="1" ht="15" customHeight="1">
      <c r="B104" s="154"/>
      <c r="C104" s="154"/>
      <c r="D104" s="154"/>
      <c r="E104" s="154"/>
      <c r="F104" s="154"/>
      <c r="G104" s="154"/>
      <c r="H104" s="154"/>
      <c r="I104" s="154"/>
      <c r="J104" s="154"/>
      <c r="K104" s="154"/>
      <c r="L104" s="154"/>
    </row>
    <row r="105" spans="2:12" s="263" customFormat="1" ht="15" customHeight="1">
      <c r="B105" s="154"/>
      <c r="C105" s="154"/>
      <c r="D105" s="154"/>
      <c r="E105" s="154"/>
      <c r="F105" s="154"/>
      <c r="G105" s="154"/>
      <c r="H105" s="154"/>
      <c r="I105" s="154"/>
      <c r="J105" s="154"/>
      <c r="K105" s="154"/>
      <c r="L105" s="154"/>
    </row>
    <row r="106" spans="2:12" s="263" customFormat="1" ht="15" customHeight="1">
      <c r="B106" s="154"/>
      <c r="C106" s="154"/>
      <c r="D106" s="154"/>
      <c r="E106" s="154"/>
      <c r="F106" s="154"/>
      <c r="G106" s="154"/>
      <c r="H106" s="154"/>
      <c r="I106" s="154"/>
      <c r="J106" s="154"/>
      <c r="K106" s="154"/>
      <c r="L106" s="154"/>
    </row>
    <row r="107" spans="2:12" s="263" customFormat="1" ht="15" customHeight="1">
      <c r="B107" s="154"/>
      <c r="C107" s="154"/>
      <c r="D107" s="154"/>
      <c r="E107" s="154"/>
      <c r="F107" s="154"/>
      <c r="G107" s="154"/>
      <c r="H107" s="154"/>
      <c r="I107" s="154"/>
      <c r="J107" s="154"/>
      <c r="K107" s="154"/>
      <c r="L107" s="154"/>
    </row>
    <row r="108" spans="2:12" s="263" customFormat="1" ht="15" customHeight="1">
      <c r="B108" s="154"/>
      <c r="C108" s="154"/>
      <c r="D108" s="154"/>
      <c r="E108" s="154"/>
      <c r="F108" s="154"/>
      <c r="G108" s="154"/>
      <c r="H108" s="154"/>
      <c r="I108" s="154"/>
      <c r="J108" s="154"/>
      <c r="K108" s="154"/>
      <c r="L108" s="154"/>
    </row>
    <row r="109" spans="2:12" s="263" customFormat="1" ht="15" customHeight="1">
      <c r="B109" s="154"/>
      <c r="C109" s="154"/>
      <c r="D109" s="154"/>
      <c r="E109" s="154"/>
      <c r="F109" s="154"/>
      <c r="G109" s="154"/>
      <c r="H109" s="154"/>
      <c r="I109" s="154"/>
      <c r="J109" s="154"/>
      <c r="K109" s="154"/>
      <c r="L109" s="154"/>
    </row>
    <row r="110" spans="2:12" s="263" customFormat="1" ht="15" customHeight="1">
      <c r="B110" s="154"/>
      <c r="C110" s="154"/>
      <c r="D110" s="154"/>
      <c r="E110" s="154"/>
      <c r="F110" s="154"/>
      <c r="G110" s="154"/>
      <c r="H110" s="154"/>
      <c r="I110" s="154"/>
      <c r="J110" s="154"/>
      <c r="K110" s="154"/>
      <c r="L110" s="154"/>
    </row>
    <row r="111" spans="2:12" s="263" customFormat="1" ht="15" customHeight="1">
      <c r="B111" s="154"/>
      <c r="C111" s="154"/>
      <c r="D111" s="154"/>
      <c r="E111" s="154"/>
      <c r="F111" s="154"/>
      <c r="G111" s="154"/>
      <c r="H111" s="154"/>
      <c r="I111" s="154"/>
      <c r="J111" s="154"/>
      <c r="K111" s="154"/>
      <c r="L111" s="154"/>
    </row>
    <row r="112" spans="2:12" s="263" customFormat="1" ht="15" customHeight="1">
      <c r="B112" s="154"/>
      <c r="C112" s="154"/>
      <c r="D112" s="154"/>
      <c r="E112" s="154"/>
      <c r="F112" s="154"/>
      <c r="G112" s="154"/>
      <c r="H112" s="154"/>
      <c r="I112" s="154"/>
      <c r="J112" s="154"/>
      <c r="K112" s="154"/>
      <c r="L112" s="154"/>
    </row>
    <row r="113" spans="2:12" s="263" customFormat="1" ht="15" customHeight="1">
      <c r="B113" s="154"/>
      <c r="C113" s="154"/>
      <c r="D113" s="154"/>
      <c r="E113" s="154"/>
      <c r="F113" s="154"/>
      <c r="G113" s="154"/>
      <c r="H113" s="154"/>
      <c r="I113" s="154"/>
      <c r="J113" s="154"/>
      <c r="K113" s="154"/>
      <c r="L113" s="154"/>
    </row>
    <row r="114" spans="2:12" s="263" customFormat="1" ht="15" customHeight="1">
      <c r="B114" s="154"/>
      <c r="C114" s="154"/>
      <c r="D114" s="154"/>
      <c r="E114" s="154"/>
      <c r="F114" s="154"/>
      <c r="G114" s="154"/>
      <c r="H114" s="154"/>
      <c r="I114" s="154"/>
      <c r="J114" s="154"/>
      <c r="K114" s="154"/>
      <c r="L114" s="154"/>
    </row>
    <row r="115" spans="2:12" s="263" customFormat="1" ht="15" customHeight="1">
      <c r="B115" s="154"/>
      <c r="C115" s="154"/>
      <c r="D115" s="154"/>
      <c r="E115" s="154"/>
      <c r="F115" s="154"/>
      <c r="G115" s="154"/>
      <c r="H115" s="154"/>
      <c r="I115" s="154"/>
      <c r="J115" s="154"/>
      <c r="K115" s="154"/>
      <c r="L115" s="154"/>
    </row>
    <row r="116" spans="2:12" s="263" customFormat="1" ht="15" customHeight="1">
      <c r="B116" s="154"/>
      <c r="C116" s="154"/>
      <c r="D116" s="154"/>
      <c r="E116" s="154"/>
      <c r="F116" s="154"/>
      <c r="G116" s="154"/>
      <c r="H116" s="154"/>
      <c r="I116" s="154"/>
      <c r="J116" s="154"/>
      <c r="K116" s="154"/>
      <c r="L116" s="154"/>
    </row>
    <row r="117" spans="2:12" s="263" customFormat="1" ht="15" customHeight="1">
      <c r="B117" s="154"/>
      <c r="C117" s="154"/>
      <c r="D117" s="154"/>
      <c r="E117" s="154"/>
      <c r="F117" s="154"/>
      <c r="G117" s="154"/>
      <c r="H117" s="154"/>
      <c r="I117" s="154"/>
      <c r="J117" s="154"/>
      <c r="K117" s="154"/>
      <c r="L117" s="154"/>
    </row>
    <row r="118" spans="2:12" s="263" customFormat="1" ht="15" customHeight="1">
      <c r="B118" s="154"/>
      <c r="C118" s="154"/>
      <c r="D118" s="154"/>
      <c r="E118" s="154"/>
      <c r="F118" s="154"/>
      <c r="G118" s="154"/>
      <c r="H118" s="154"/>
      <c r="I118" s="154"/>
      <c r="J118" s="154"/>
      <c r="K118" s="154"/>
      <c r="L118" s="154"/>
    </row>
    <row r="119" spans="2:12" s="263" customFormat="1" ht="15" customHeight="1">
      <c r="B119" s="154"/>
      <c r="C119" s="154"/>
      <c r="D119" s="154"/>
      <c r="E119" s="154"/>
      <c r="F119" s="154"/>
      <c r="G119" s="154"/>
      <c r="H119" s="154"/>
      <c r="I119" s="154"/>
      <c r="J119" s="154"/>
      <c r="K119" s="154"/>
      <c r="L119" s="154"/>
    </row>
    <row r="120" spans="2:12" s="263" customFormat="1" ht="15" customHeight="1">
      <c r="B120" s="154"/>
      <c r="C120" s="154"/>
      <c r="D120" s="154"/>
      <c r="E120" s="154"/>
      <c r="F120" s="154"/>
      <c r="G120" s="154"/>
      <c r="H120" s="154"/>
      <c r="I120" s="154"/>
      <c r="J120" s="154"/>
      <c r="K120" s="154"/>
      <c r="L120" s="154"/>
    </row>
    <row r="121" spans="2:12" s="263" customFormat="1" ht="15" customHeight="1">
      <c r="B121" s="154"/>
      <c r="C121" s="154"/>
      <c r="D121" s="154"/>
      <c r="E121" s="154"/>
      <c r="F121" s="154"/>
      <c r="G121" s="154"/>
      <c r="H121" s="154"/>
      <c r="I121" s="154"/>
      <c r="J121" s="154"/>
      <c r="K121" s="154"/>
      <c r="L121" s="154"/>
    </row>
    <row r="1018" spans="24:24">
      <c r="X1018" s="171"/>
    </row>
    <row r="1023" spans="24:24">
      <c r="X1023" s="171"/>
    </row>
    <row r="1024" spans="24:24">
      <c r="X1024" s="171"/>
    </row>
    <row r="1071" spans="24:24">
      <c r="X1071" s="171"/>
    </row>
  </sheetData>
  <sheetProtection formatColumns="0" formatRows="0"/>
  <mergeCells count="15">
    <mergeCell ref="B72:L99"/>
    <mergeCell ref="B67:L71"/>
    <mergeCell ref="B2:L2"/>
    <mergeCell ref="B3:L3"/>
    <mergeCell ref="B5:E5"/>
    <mergeCell ref="F5:L5"/>
    <mergeCell ref="B6:E6"/>
    <mergeCell ref="F6:L6"/>
    <mergeCell ref="B51:L66"/>
    <mergeCell ref="B8:E8"/>
    <mergeCell ref="F8:L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rowBreaks count="1" manualBreakCount="1">
    <brk id="71" max="19"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88"/>
  <sheetViews>
    <sheetView showGridLines="0" view="pageBreakPreview" zoomScaleNormal="100" workbookViewId="0">
      <selection activeCell="H65" sqref="H65"/>
    </sheetView>
  </sheetViews>
  <sheetFormatPr baseColWidth="10" defaultColWidth="11.42578125" defaultRowHeight="12.75"/>
  <cols>
    <col min="1" max="1" width="1.710937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234</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34" t="s">
        <v>176</v>
      </c>
      <c r="J12" s="234" t="s">
        <v>177</v>
      </c>
      <c r="K12" s="234" t="s">
        <v>178</v>
      </c>
      <c r="L12" s="234" t="s">
        <v>197</v>
      </c>
    </row>
    <row r="13" spans="2:12" s="239" customFormat="1" ht="41.1" customHeight="1">
      <c r="B13" s="261">
        <v>0</v>
      </c>
      <c r="C13" s="261">
        <v>4510244.7300000004</v>
      </c>
      <c r="D13" s="261">
        <v>4510244.7300000004</v>
      </c>
      <c r="E13" s="261">
        <v>1632276.33</v>
      </c>
      <c r="F13" s="261">
        <v>999656.28</v>
      </c>
      <c r="G13" s="261">
        <v>999656.28</v>
      </c>
      <c r="H13" s="261">
        <v>999656.28</v>
      </c>
      <c r="I13" s="244" t="e">
        <f>+F13/B13</f>
        <v>#DIV/0!</v>
      </c>
      <c r="J13" s="244">
        <f>+F13/C13</f>
        <v>0.22164125005252208</v>
      </c>
      <c r="K13" s="244" t="e">
        <f>+G13/B13</f>
        <v>#DIV/0!</v>
      </c>
      <c r="L13" s="244">
        <f>+(E13+G13)/C13</f>
        <v>0.58354540996270954</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45" t="s">
        <v>235</v>
      </c>
      <c r="C51" s="546"/>
      <c r="D51" s="546"/>
      <c r="E51" s="546"/>
      <c r="F51" s="546"/>
      <c r="G51" s="546"/>
      <c r="H51" s="546"/>
      <c r="I51" s="546"/>
      <c r="J51" s="546"/>
      <c r="K51" s="546"/>
      <c r="L51" s="547"/>
    </row>
    <row r="52" spans="2:12" s="158" customFormat="1" ht="15" customHeight="1">
      <c r="B52" s="548"/>
      <c r="C52" s="549"/>
      <c r="D52" s="549"/>
      <c r="E52" s="549"/>
      <c r="F52" s="549"/>
      <c r="G52" s="549"/>
      <c r="H52" s="549"/>
      <c r="I52" s="549"/>
      <c r="J52" s="549"/>
      <c r="K52" s="549"/>
      <c r="L52" s="550"/>
    </row>
    <row r="53" spans="2:12" s="158" customFormat="1" ht="16.5" customHeight="1">
      <c r="B53" s="551"/>
      <c r="C53" s="552"/>
      <c r="D53" s="552"/>
      <c r="E53" s="552"/>
      <c r="F53" s="552"/>
      <c r="G53" s="552"/>
      <c r="H53" s="552"/>
      <c r="I53" s="552"/>
      <c r="J53" s="552"/>
      <c r="K53" s="552"/>
      <c r="L53" s="553"/>
    </row>
    <row r="75" ht="27.75" customHeight="1"/>
    <row r="1035" spans="24:24">
      <c r="X1035" s="171"/>
    </row>
    <row r="1040" spans="24:24">
      <c r="X1040" s="171"/>
    </row>
    <row r="1041" spans="24:24">
      <c r="X1041" s="171"/>
    </row>
    <row r="1088" spans="24:24">
      <c r="X1088" s="171"/>
    </row>
  </sheetData>
  <sheetProtection formatColumns="0" formatRows="0"/>
  <mergeCells count="13">
    <mergeCell ref="B2:L2"/>
    <mergeCell ref="B3:L3"/>
    <mergeCell ref="B5:E5"/>
    <mergeCell ref="F5:L5"/>
    <mergeCell ref="B6:E6"/>
    <mergeCell ref="F6:L6"/>
    <mergeCell ref="B51:L53"/>
    <mergeCell ref="B8:E8"/>
    <mergeCell ref="F8:L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88"/>
  <sheetViews>
    <sheetView showGridLines="0" view="pageBreakPreview" zoomScaleNormal="100" workbookViewId="0">
      <selection activeCell="AA59" sqref="AA59"/>
    </sheetView>
  </sheetViews>
  <sheetFormatPr baseColWidth="10" defaultColWidth="11.42578125" defaultRowHeight="12.75"/>
  <cols>
    <col min="1" max="1" width="1.710937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1183</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62" t="s">
        <v>176</v>
      </c>
      <c r="J12" s="262" t="s">
        <v>177</v>
      </c>
      <c r="K12" s="262" t="s">
        <v>178</v>
      </c>
      <c r="L12" s="262" t="s">
        <v>197</v>
      </c>
    </row>
    <row r="13" spans="2:12" s="239" customFormat="1" ht="41.1" customHeight="1">
      <c r="B13" s="261">
        <v>229530943</v>
      </c>
      <c r="C13" s="261">
        <v>189825569</v>
      </c>
      <c r="D13" s="261">
        <v>189822626</v>
      </c>
      <c r="E13" s="261">
        <v>9987059.7599999998</v>
      </c>
      <c r="F13" s="261">
        <v>179628660.77000001</v>
      </c>
      <c r="G13" s="261">
        <v>179628660.77000001</v>
      </c>
      <c r="H13" s="261">
        <v>179628660.77000001</v>
      </c>
      <c r="I13" s="244">
        <f>+F13/B13</f>
        <v>0.7825901746502214</v>
      </c>
      <c r="J13" s="244">
        <f>+F13/C13</f>
        <v>0.94628274639861609</v>
      </c>
      <c r="K13" s="244">
        <f>+G13/B13</f>
        <v>0.7825901746502214</v>
      </c>
      <c r="L13" s="244">
        <f>+(E13+G13)/C13</f>
        <v>0.99889451947329599</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75" t="s">
        <v>179</v>
      </c>
      <c r="C50" s="576"/>
      <c r="D50" s="576"/>
      <c r="E50" s="576"/>
      <c r="F50" s="576"/>
      <c r="G50" s="576"/>
      <c r="H50" s="576"/>
      <c r="I50" s="576"/>
      <c r="J50" s="576"/>
      <c r="K50" s="576"/>
      <c r="L50" s="577"/>
    </row>
    <row r="51" spans="2:12" s="264" customFormat="1" ht="15" customHeight="1">
      <c r="B51" s="572" t="s">
        <v>1249</v>
      </c>
      <c r="C51" s="573"/>
      <c r="D51" s="573"/>
      <c r="E51" s="573"/>
      <c r="F51" s="573"/>
      <c r="G51" s="573"/>
      <c r="H51" s="573"/>
      <c r="I51" s="573"/>
      <c r="J51" s="573"/>
      <c r="K51" s="573"/>
      <c r="L51" s="574"/>
    </row>
    <row r="52" spans="2:12" s="264" customFormat="1" ht="15" customHeight="1">
      <c r="B52" s="572"/>
      <c r="C52" s="573"/>
      <c r="D52" s="573"/>
      <c r="E52" s="573"/>
      <c r="F52" s="573"/>
      <c r="G52" s="573"/>
      <c r="H52" s="573"/>
      <c r="I52" s="573"/>
      <c r="J52" s="573"/>
      <c r="K52" s="573"/>
      <c r="L52" s="574"/>
    </row>
    <row r="53" spans="2:12" s="264" customFormat="1" ht="16.5" customHeight="1">
      <c r="B53" s="572"/>
      <c r="C53" s="573"/>
      <c r="D53" s="573"/>
      <c r="E53" s="573"/>
      <c r="F53" s="573"/>
      <c r="G53" s="573"/>
      <c r="H53" s="573"/>
      <c r="I53" s="573"/>
      <c r="J53" s="573"/>
      <c r="K53" s="573"/>
      <c r="L53" s="574"/>
    </row>
    <row r="54" spans="2:12" s="265" customFormat="1">
      <c r="B54" s="572"/>
      <c r="C54" s="573"/>
      <c r="D54" s="573"/>
      <c r="E54" s="573"/>
      <c r="F54" s="573"/>
      <c r="G54" s="573"/>
      <c r="H54" s="573"/>
      <c r="I54" s="573"/>
      <c r="J54" s="573"/>
      <c r="K54" s="573"/>
      <c r="L54" s="574"/>
    </row>
    <row r="55" spans="2:12" s="265" customFormat="1">
      <c r="B55" s="572"/>
      <c r="C55" s="573"/>
      <c r="D55" s="573"/>
      <c r="E55" s="573"/>
      <c r="F55" s="573"/>
      <c r="G55" s="573"/>
      <c r="H55" s="573"/>
      <c r="I55" s="573"/>
      <c r="J55" s="573"/>
      <c r="K55" s="573"/>
      <c r="L55" s="574"/>
    </row>
    <row r="56" spans="2:12" s="265" customFormat="1">
      <c r="B56" s="572"/>
      <c r="C56" s="573"/>
      <c r="D56" s="573"/>
      <c r="E56" s="573"/>
      <c r="F56" s="573"/>
      <c r="G56" s="573"/>
      <c r="H56" s="573"/>
      <c r="I56" s="573"/>
      <c r="J56" s="573"/>
      <c r="K56" s="573"/>
      <c r="L56" s="574"/>
    </row>
    <row r="57" spans="2:12" s="265" customFormat="1">
      <c r="B57" s="572"/>
      <c r="C57" s="573"/>
      <c r="D57" s="573"/>
      <c r="E57" s="573"/>
      <c r="F57" s="573"/>
      <c r="G57" s="573"/>
      <c r="H57" s="573"/>
      <c r="I57" s="573"/>
      <c r="J57" s="573"/>
      <c r="K57" s="573"/>
      <c r="L57" s="574"/>
    </row>
    <row r="58" spans="2:12" s="265" customFormat="1">
      <c r="B58" s="572"/>
      <c r="C58" s="573"/>
      <c r="D58" s="573"/>
      <c r="E58" s="573"/>
      <c r="F58" s="573"/>
      <c r="G58" s="573"/>
      <c r="H58" s="573"/>
      <c r="I58" s="573"/>
      <c r="J58" s="573"/>
      <c r="K58" s="573"/>
      <c r="L58" s="574"/>
    </row>
    <row r="59" spans="2:12" s="265" customFormat="1">
      <c r="B59" s="572"/>
      <c r="C59" s="573"/>
      <c r="D59" s="573"/>
      <c r="E59" s="573"/>
      <c r="F59" s="573"/>
      <c r="G59" s="573"/>
      <c r="H59" s="573"/>
      <c r="I59" s="573"/>
      <c r="J59" s="573"/>
      <c r="K59" s="573"/>
      <c r="L59" s="574"/>
    </row>
    <row r="60" spans="2:12" s="265" customFormat="1">
      <c r="B60" s="572"/>
      <c r="C60" s="573"/>
      <c r="D60" s="573"/>
      <c r="E60" s="573"/>
      <c r="F60" s="573"/>
      <c r="G60" s="573"/>
      <c r="H60" s="573"/>
      <c r="I60" s="573"/>
      <c r="J60" s="573"/>
      <c r="K60" s="573"/>
      <c r="L60" s="574"/>
    </row>
    <row r="61" spans="2:12" s="265" customFormat="1">
      <c r="B61" s="572"/>
      <c r="C61" s="573"/>
      <c r="D61" s="573"/>
      <c r="E61" s="573"/>
      <c r="F61" s="573"/>
      <c r="G61" s="573"/>
      <c r="H61" s="573"/>
      <c r="I61" s="573"/>
      <c r="J61" s="573"/>
      <c r="K61" s="573"/>
      <c r="L61" s="574"/>
    </row>
    <row r="62" spans="2:12" s="265" customFormat="1">
      <c r="B62" s="572"/>
      <c r="C62" s="573"/>
      <c r="D62" s="573"/>
      <c r="E62" s="573"/>
      <c r="F62" s="573"/>
      <c r="G62" s="573"/>
      <c r="H62" s="573"/>
      <c r="I62" s="573"/>
      <c r="J62" s="573"/>
      <c r="K62" s="573"/>
      <c r="L62" s="574"/>
    </row>
    <row r="63" spans="2:12" s="265" customFormat="1">
      <c r="B63" s="572"/>
      <c r="C63" s="573"/>
      <c r="D63" s="573"/>
      <c r="E63" s="573"/>
      <c r="F63" s="573"/>
      <c r="G63" s="573"/>
      <c r="H63" s="573"/>
      <c r="I63" s="573"/>
      <c r="J63" s="573"/>
      <c r="K63" s="573"/>
      <c r="L63" s="574"/>
    </row>
    <row r="64" spans="2:12" s="265" customFormat="1">
      <c r="B64" s="572"/>
      <c r="C64" s="573"/>
      <c r="D64" s="573"/>
      <c r="E64" s="573"/>
      <c r="F64" s="573"/>
      <c r="G64" s="573"/>
      <c r="H64" s="573"/>
      <c r="I64" s="573"/>
      <c r="J64" s="573"/>
      <c r="K64" s="573"/>
      <c r="L64" s="574"/>
    </row>
    <row r="65" spans="2:12" s="265" customFormat="1">
      <c r="B65" s="572"/>
      <c r="C65" s="573"/>
      <c r="D65" s="573"/>
      <c r="E65" s="573"/>
      <c r="F65" s="573"/>
      <c r="G65" s="573"/>
      <c r="H65" s="573"/>
      <c r="I65" s="573"/>
      <c r="J65" s="573"/>
      <c r="K65" s="573"/>
      <c r="L65" s="574"/>
    </row>
    <row r="66" spans="2:12" ht="73.5" customHeight="1">
      <c r="B66" s="572"/>
      <c r="C66" s="573"/>
      <c r="D66" s="573"/>
      <c r="E66" s="573"/>
      <c r="F66" s="573"/>
      <c r="G66" s="573"/>
      <c r="H66" s="573"/>
      <c r="I66" s="573"/>
      <c r="J66" s="573"/>
      <c r="K66" s="573"/>
      <c r="L66" s="574"/>
    </row>
    <row r="75" spans="2:12" ht="27.75" customHeight="1"/>
    <row r="1035" spans="24:24">
      <c r="X1035" s="171"/>
    </row>
    <row r="1040" spans="24:24">
      <c r="X1040" s="171"/>
    </row>
    <row r="1041" spans="24:24">
      <c r="X1041" s="171"/>
    </row>
    <row r="1088" spans="24:24">
      <c r="X1088" s="171"/>
    </row>
  </sheetData>
  <sheetProtection formatColumns="0" formatRows="0"/>
  <mergeCells count="13">
    <mergeCell ref="B2:L2"/>
    <mergeCell ref="B3:L3"/>
    <mergeCell ref="B5:E5"/>
    <mergeCell ref="F5:L5"/>
    <mergeCell ref="B6:E6"/>
    <mergeCell ref="F6:L6"/>
    <mergeCell ref="F8:L8"/>
    <mergeCell ref="B51:L66"/>
    <mergeCell ref="B8:E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088"/>
  <sheetViews>
    <sheetView showGridLines="0" view="pageBreakPreview" zoomScaleNormal="100" workbookViewId="0">
      <selection activeCell="H65" sqref="H65"/>
    </sheetView>
  </sheetViews>
  <sheetFormatPr baseColWidth="10" defaultColWidth="11.42578125" defaultRowHeight="12.75"/>
  <cols>
    <col min="1" max="1" width="1.7109375" style="154" customWidth="1"/>
    <col min="2" max="2" width="19.140625" style="154" customWidth="1"/>
    <col min="3" max="4" width="17" style="154" customWidth="1"/>
    <col min="5" max="5" width="18.42578125" style="154" customWidth="1"/>
    <col min="6" max="7" width="18.5703125" style="154" customWidth="1"/>
    <col min="8" max="8" width="19.42578125" style="154" customWidth="1"/>
    <col min="9" max="9" width="20.5703125" style="154" customWidth="1"/>
    <col min="10" max="10" width="21.42578125" style="154" customWidth="1"/>
    <col min="11" max="11" width="18.42578125" style="154" customWidth="1"/>
    <col min="12" max="12" width="29.5703125" style="154" customWidth="1"/>
    <col min="13" max="13" width="2.28515625" style="154" customWidth="1"/>
    <col min="14" max="24" width="11.42578125" style="154" hidden="1" customWidth="1"/>
    <col min="25" max="16384" width="11.42578125" style="154"/>
  </cols>
  <sheetData>
    <row r="1" spans="2:12" ht="14.45" customHeight="1"/>
    <row r="2" spans="2:12" ht="25.35" customHeight="1">
      <c r="B2" s="521" t="s">
        <v>166</v>
      </c>
      <c r="C2" s="521"/>
      <c r="D2" s="521"/>
      <c r="E2" s="521"/>
      <c r="F2" s="521"/>
      <c r="G2" s="521"/>
      <c r="H2" s="521"/>
      <c r="I2" s="521"/>
      <c r="J2" s="521"/>
      <c r="K2" s="521"/>
      <c r="L2" s="521"/>
    </row>
    <row r="3" spans="2:12" ht="25.35" hidden="1" customHeight="1">
      <c r="B3" s="522" t="s">
        <v>167</v>
      </c>
      <c r="C3" s="523"/>
      <c r="D3" s="523"/>
      <c r="E3" s="523"/>
      <c r="F3" s="523"/>
      <c r="G3" s="523"/>
      <c r="H3" s="523"/>
      <c r="I3" s="523"/>
      <c r="J3" s="523"/>
      <c r="K3" s="523"/>
      <c r="L3" s="523"/>
    </row>
    <row r="4" spans="2:12" ht="1.5" customHeight="1">
      <c r="B4" s="155"/>
      <c r="C4" s="155"/>
      <c r="D4" s="155"/>
      <c r="E4" s="155"/>
      <c r="F4" s="155"/>
      <c r="G4" s="155"/>
      <c r="H4" s="155"/>
      <c r="I4" s="155"/>
      <c r="J4" s="155"/>
      <c r="K4" s="155"/>
      <c r="L4" s="155"/>
    </row>
    <row r="5" spans="2:12" ht="20.100000000000001" customHeight="1">
      <c r="B5" s="540" t="s">
        <v>168</v>
      </c>
      <c r="C5" s="540"/>
      <c r="D5" s="540"/>
      <c r="E5" s="540"/>
      <c r="F5" s="541" t="s">
        <v>216</v>
      </c>
      <c r="G5" s="542"/>
      <c r="H5" s="542"/>
      <c r="I5" s="542"/>
      <c r="J5" s="542"/>
      <c r="K5" s="542"/>
      <c r="L5" s="542"/>
    </row>
    <row r="6" spans="2:12" ht="20.100000000000001" customHeight="1">
      <c r="B6" s="527" t="s">
        <v>80</v>
      </c>
      <c r="C6" s="527"/>
      <c r="D6" s="527"/>
      <c r="E6" s="527"/>
      <c r="F6" s="528" t="s">
        <v>218</v>
      </c>
      <c r="G6" s="529"/>
      <c r="H6" s="529"/>
      <c r="I6" s="529"/>
      <c r="J6" s="529"/>
      <c r="K6" s="529"/>
      <c r="L6" s="529"/>
    </row>
    <row r="7" spans="2:12" ht="3" customHeight="1">
      <c r="B7" s="156"/>
      <c r="C7" s="156"/>
      <c r="D7" s="156"/>
      <c r="E7" s="156"/>
      <c r="F7" s="156"/>
      <c r="G7" s="156"/>
      <c r="H7" s="156"/>
      <c r="I7" s="157"/>
      <c r="J7" s="157"/>
      <c r="K7" s="157"/>
      <c r="L7" s="157"/>
    </row>
    <row r="8" spans="2:12" ht="23.1" customHeight="1">
      <c r="B8" s="517" t="s">
        <v>169</v>
      </c>
      <c r="C8" s="517"/>
      <c r="D8" s="517"/>
      <c r="E8" s="517"/>
      <c r="F8" s="518" t="s">
        <v>1184</v>
      </c>
      <c r="G8" s="518"/>
      <c r="H8" s="518"/>
      <c r="I8" s="518"/>
      <c r="J8" s="518"/>
      <c r="K8" s="518"/>
      <c r="L8" s="518"/>
    </row>
    <row r="9" spans="2:12" ht="6" customHeight="1">
      <c r="B9" s="156"/>
      <c r="C9" s="156"/>
      <c r="D9" s="156"/>
      <c r="E9" s="156"/>
      <c r="F9" s="156"/>
      <c r="G9" s="156"/>
      <c r="H9" s="156"/>
      <c r="I9" s="157"/>
      <c r="J9" s="157"/>
      <c r="K9" s="157"/>
      <c r="L9" s="157"/>
    </row>
    <row r="10" spans="2:12" ht="15" customHeight="1">
      <c r="B10" s="519" t="s">
        <v>170</v>
      </c>
      <c r="C10" s="519"/>
      <c r="D10" s="519"/>
      <c r="E10" s="519"/>
      <c r="F10" s="519"/>
      <c r="G10" s="519"/>
      <c r="H10" s="519"/>
      <c r="I10" s="519"/>
      <c r="J10" s="519"/>
      <c r="K10" s="519"/>
      <c r="L10" s="519"/>
    </row>
    <row r="11" spans="2:12" ht="33" customHeight="1">
      <c r="B11" s="520" t="s">
        <v>127</v>
      </c>
      <c r="C11" s="519"/>
      <c r="D11" s="519"/>
      <c r="E11" s="519"/>
      <c r="F11" s="519"/>
      <c r="G11" s="519"/>
      <c r="H11" s="519"/>
      <c r="I11" s="520" t="s">
        <v>133</v>
      </c>
      <c r="J11" s="520"/>
      <c r="K11" s="520"/>
      <c r="L11" s="520"/>
    </row>
    <row r="12" spans="2:12" ht="58.35" customHeight="1">
      <c r="B12" s="243" t="s">
        <v>171</v>
      </c>
      <c r="C12" s="243" t="s">
        <v>81</v>
      </c>
      <c r="D12" s="243" t="s">
        <v>198</v>
      </c>
      <c r="E12" s="243" t="s">
        <v>172</v>
      </c>
      <c r="F12" s="243" t="s">
        <v>173</v>
      </c>
      <c r="G12" s="243" t="s">
        <v>174</v>
      </c>
      <c r="H12" s="243" t="s">
        <v>175</v>
      </c>
      <c r="I12" s="262" t="s">
        <v>176</v>
      </c>
      <c r="J12" s="262" t="s">
        <v>177</v>
      </c>
      <c r="K12" s="262" t="s">
        <v>178</v>
      </c>
      <c r="L12" s="262" t="s">
        <v>197</v>
      </c>
    </row>
    <row r="13" spans="2:12" s="239" customFormat="1" ht="41.1" customHeight="1">
      <c r="B13" s="261">
        <v>0</v>
      </c>
      <c r="C13" s="261">
        <v>5529954.2899999991</v>
      </c>
      <c r="D13" s="261">
        <v>4532845.43</v>
      </c>
      <c r="E13" s="261">
        <v>3183450.76</v>
      </c>
      <c r="F13" s="261">
        <v>0</v>
      </c>
      <c r="G13" s="261">
        <v>0</v>
      </c>
      <c r="H13" s="261">
        <v>0</v>
      </c>
      <c r="I13" s="244" t="e">
        <f>+F13/B13</f>
        <v>#DIV/0!</v>
      </c>
      <c r="J13" s="244">
        <f>+F13/C13</f>
        <v>0</v>
      </c>
      <c r="K13" s="244" t="e">
        <f>+G13/B13</f>
        <v>#DIV/0!</v>
      </c>
      <c r="L13" s="244">
        <f>+(E13+G13)/C13</f>
        <v>0.57567397360892114</v>
      </c>
    </row>
    <row r="14" spans="2:12" s="158" customFormat="1" ht="15" hidden="1" customHeight="1">
      <c r="B14" s="240"/>
      <c r="C14" s="241"/>
      <c r="D14" s="241"/>
      <c r="E14" s="241"/>
      <c r="F14" s="241"/>
      <c r="G14" s="242"/>
      <c r="H14" s="242"/>
      <c r="I14" s="242"/>
      <c r="J14" s="242"/>
      <c r="K14" s="242"/>
      <c r="L14" s="242"/>
    </row>
    <row r="15" spans="2:12" s="158" customFormat="1" ht="36" hidden="1" customHeight="1">
      <c r="B15" s="159"/>
      <c r="C15" s="160"/>
      <c r="D15" s="160"/>
      <c r="E15" s="160"/>
      <c r="F15" s="160"/>
      <c r="G15" s="161"/>
      <c r="H15" s="161"/>
      <c r="I15" s="161" t="str">
        <f>IFERROR((#REF!/#REF!)*100,"")</f>
        <v/>
      </c>
      <c r="J15" s="161" t="str">
        <f>IFERROR((#REF!/#REF!)*100,"")</f>
        <v/>
      </c>
      <c r="K15" s="161" t="str">
        <f>IFERROR((#REF!/#REF!)*100,"")</f>
        <v/>
      </c>
      <c r="L15" s="161" t="str">
        <f>IFERROR((#REF!/#REF!)*100,"")</f>
        <v/>
      </c>
    </row>
    <row r="16" spans="2:12" s="158" customFormat="1" ht="36" hidden="1" customHeight="1">
      <c r="B16" s="159"/>
      <c r="C16" s="160"/>
      <c r="D16" s="160"/>
      <c r="E16" s="160"/>
      <c r="F16" s="160"/>
      <c r="G16" s="161"/>
      <c r="H16" s="161"/>
      <c r="I16" s="161" t="str">
        <f>IFERROR((#REF!/#REF!)*100,"")</f>
        <v/>
      </c>
      <c r="J16" s="161" t="str">
        <f>IFERROR((#REF!/#REF!)*100,"")</f>
        <v/>
      </c>
      <c r="K16" s="161" t="str">
        <f>IFERROR((#REF!/#REF!)*100,"")</f>
        <v/>
      </c>
      <c r="L16" s="161" t="str">
        <f>IFERROR((#REF!/#REF!)*100,"")</f>
        <v/>
      </c>
    </row>
    <row r="17" spans="2:12" s="158" customFormat="1" ht="36" hidden="1" customHeight="1">
      <c r="B17" s="159"/>
      <c r="C17" s="160"/>
      <c r="D17" s="160"/>
      <c r="E17" s="160"/>
      <c r="F17" s="160"/>
      <c r="G17" s="161"/>
      <c r="H17" s="161"/>
      <c r="I17" s="161" t="str">
        <f>IFERROR((#REF!/#REF!)*100,"")</f>
        <v/>
      </c>
      <c r="J17" s="161" t="str">
        <f>IFERROR((#REF!/#REF!)*100,"")</f>
        <v/>
      </c>
      <c r="K17" s="161" t="str">
        <f>IFERROR((#REF!/#REF!)*100,"")</f>
        <v/>
      </c>
      <c r="L17" s="161" t="str">
        <f>IFERROR((#REF!/#REF!)*100,"")</f>
        <v/>
      </c>
    </row>
    <row r="18" spans="2:12" s="158" customFormat="1" ht="36" hidden="1" customHeight="1">
      <c r="B18" s="159"/>
      <c r="C18" s="160"/>
      <c r="D18" s="160"/>
      <c r="E18" s="160"/>
      <c r="F18" s="160"/>
      <c r="G18" s="161"/>
      <c r="H18" s="161"/>
      <c r="I18" s="161" t="str">
        <f>IFERROR((#REF!/#REF!)*100,"")</f>
        <v/>
      </c>
      <c r="J18" s="161" t="str">
        <f>IFERROR((#REF!/#REF!)*100,"")</f>
        <v/>
      </c>
      <c r="K18" s="161" t="str">
        <f>IFERROR((#REF!/#REF!)*100,"")</f>
        <v/>
      </c>
      <c r="L18" s="161" t="str">
        <f>IFERROR((#REF!/#REF!)*100,"")</f>
        <v/>
      </c>
    </row>
    <row r="19" spans="2:12" s="158" customFormat="1" ht="36" hidden="1" customHeight="1">
      <c r="B19" s="159"/>
      <c r="C19" s="160"/>
      <c r="D19" s="160"/>
      <c r="E19" s="160"/>
      <c r="F19" s="160"/>
      <c r="G19" s="161"/>
      <c r="H19" s="161"/>
      <c r="I19" s="161" t="str">
        <f>IFERROR((#REF!/#REF!)*100,"")</f>
        <v/>
      </c>
      <c r="J19" s="161" t="str">
        <f>IFERROR((#REF!/#REF!)*100,"")</f>
        <v/>
      </c>
      <c r="K19" s="161" t="str">
        <f>IFERROR((#REF!/#REF!)*100,"")</f>
        <v/>
      </c>
      <c r="L19" s="161" t="str">
        <f>IFERROR((#REF!/#REF!)*100,"")</f>
        <v/>
      </c>
    </row>
    <row r="20" spans="2:12" s="158" customFormat="1" ht="36" hidden="1" customHeight="1">
      <c r="B20" s="159"/>
      <c r="C20" s="160"/>
      <c r="D20" s="160"/>
      <c r="E20" s="160"/>
      <c r="F20" s="160"/>
      <c r="G20" s="161"/>
      <c r="H20" s="161"/>
      <c r="I20" s="161" t="str">
        <f>IFERROR((#REF!/#REF!)*100,"")</f>
        <v/>
      </c>
      <c r="J20" s="161" t="str">
        <f>IFERROR((#REF!/#REF!)*100,"")</f>
        <v/>
      </c>
      <c r="K20" s="161" t="str">
        <f>IFERROR((#REF!/#REF!)*100,"")</f>
        <v/>
      </c>
      <c r="L20" s="161" t="str">
        <f>IFERROR((#REF!/#REF!)*100,"")</f>
        <v/>
      </c>
    </row>
    <row r="21" spans="2:12" s="158" customFormat="1" ht="36" hidden="1" customHeight="1">
      <c r="B21" s="159"/>
      <c r="C21" s="160"/>
      <c r="D21" s="160"/>
      <c r="E21" s="160"/>
      <c r="F21" s="160"/>
      <c r="G21" s="161"/>
      <c r="H21" s="161"/>
      <c r="I21" s="161" t="str">
        <f>IFERROR((#REF!/#REF!)*100,"")</f>
        <v/>
      </c>
      <c r="J21" s="161" t="str">
        <f>IFERROR((#REF!/#REF!)*100,"")</f>
        <v/>
      </c>
      <c r="K21" s="161" t="str">
        <f>IFERROR((#REF!/#REF!)*100,"")</f>
        <v/>
      </c>
      <c r="L21" s="161" t="str">
        <f>IFERROR((#REF!/#REF!)*100,"")</f>
        <v/>
      </c>
    </row>
    <row r="22" spans="2:12" s="158" customFormat="1" ht="36" hidden="1" customHeight="1">
      <c r="B22" s="159"/>
      <c r="C22" s="160"/>
      <c r="D22" s="160"/>
      <c r="E22" s="160"/>
      <c r="F22" s="160"/>
      <c r="G22" s="161"/>
      <c r="H22" s="161"/>
      <c r="I22" s="161" t="str">
        <f>IFERROR((#REF!/#REF!)*100,"")</f>
        <v/>
      </c>
      <c r="J22" s="161" t="str">
        <f>IFERROR((#REF!/#REF!)*100,"")</f>
        <v/>
      </c>
      <c r="K22" s="161" t="str">
        <f>IFERROR((#REF!/#REF!)*100,"")</f>
        <v/>
      </c>
      <c r="L22" s="161" t="str">
        <f>IFERROR((#REF!/#REF!)*100,"")</f>
        <v/>
      </c>
    </row>
    <row r="23" spans="2:12" s="158" customFormat="1" ht="36" hidden="1" customHeight="1">
      <c r="B23" s="159"/>
      <c r="C23" s="160"/>
      <c r="D23" s="160"/>
      <c r="E23" s="160"/>
      <c r="F23" s="160"/>
      <c r="G23" s="161"/>
      <c r="H23" s="161"/>
      <c r="I23" s="161" t="str">
        <f>IFERROR((#REF!/#REF!)*100,"")</f>
        <v/>
      </c>
      <c r="J23" s="161" t="str">
        <f>IFERROR((#REF!/#REF!)*100,"")</f>
        <v/>
      </c>
      <c r="K23" s="161" t="str">
        <f>IFERROR((#REF!/#REF!)*100,"")</f>
        <v/>
      </c>
      <c r="L23" s="161" t="str">
        <f>IFERROR((#REF!/#REF!)*100,"")</f>
        <v/>
      </c>
    </row>
    <row r="24" spans="2:12" s="158" customFormat="1" ht="36" hidden="1" customHeight="1">
      <c r="B24" s="159"/>
      <c r="C24" s="160"/>
      <c r="D24" s="160"/>
      <c r="E24" s="160"/>
      <c r="F24" s="160"/>
      <c r="G24" s="161"/>
      <c r="H24" s="161"/>
      <c r="I24" s="161" t="str">
        <f>IFERROR((#REF!/#REF!)*100,"")</f>
        <v/>
      </c>
      <c r="J24" s="161" t="str">
        <f>IFERROR((#REF!/#REF!)*100,"")</f>
        <v/>
      </c>
      <c r="K24" s="161" t="str">
        <f>IFERROR((#REF!/#REF!)*100,"")</f>
        <v/>
      </c>
      <c r="L24" s="161" t="str">
        <f>IFERROR((#REF!/#REF!)*100,"")</f>
        <v/>
      </c>
    </row>
    <row r="25" spans="2:12" s="158" customFormat="1" ht="36" hidden="1" customHeight="1">
      <c r="B25" s="159"/>
      <c r="C25" s="160"/>
      <c r="D25" s="160"/>
      <c r="E25" s="160"/>
      <c r="F25" s="160"/>
      <c r="G25" s="161"/>
      <c r="H25" s="161"/>
      <c r="I25" s="161" t="str">
        <f>IFERROR((#REF!/#REF!)*100,"")</f>
        <v/>
      </c>
      <c r="J25" s="161" t="str">
        <f>IFERROR((#REF!/#REF!)*100,"")</f>
        <v/>
      </c>
      <c r="K25" s="161" t="str">
        <f>IFERROR((#REF!/#REF!)*100,"")</f>
        <v/>
      </c>
      <c r="L25" s="161" t="str">
        <f>IFERROR((#REF!/#REF!)*100,"")</f>
        <v/>
      </c>
    </row>
    <row r="26" spans="2:12" s="158" customFormat="1" ht="36" hidden="1" customHeight="1">
      <c r="B26" s="159"/>
      <c r="C26" s="160"/>
      <c r="D26" s="160"/>
      <c r="E26" s="160"/>
      <c r="F26" s="160"/>
      <c r="G26" s="161"/>
      <c r="H26" s="161"/>
      <c r="I26" s="161" t="str">
        <f>IFERROR((#REF!/#REF!)*100,"")</f>
        <v/>
      </c>
      <c r="J26" s="161" t="str">
        <f>IFERROR((#REF!/#REF!)*100,"")</f>
        <v/>
      </c>
      <c r="K26" s="161" t="str">
        <f>IFERROR((#REF!/#REF!)*100,"")</f>
        <v/>
      </c>
      <c r="L26" s="161" t="str">
        <f>IFERROR((#REF!/#REF!)*100,"")</f>
        <v/>
      </c>
    </row>
    <row r="27" spans="2:12" s="158" customFormat="1" ht="36" hidden="1" customHeight="1">
      <c r="B27" s="159"/>
      <c r="C27" s="160"/>
      <c r="D27" s="160"/>
      <c r="E27" s="160"/>
      <c r="F27" s="160"/>
      <c r="G27" s="161"/>
      <c r="H27" s="161"/>
      <c r="I27" s="161" t="str">
        <f>IFERROR((#REF!/#REF!)*100,"")</f>
        <v/>
      </c>
      <c r="J27" s="161" t="str">
        <f>IFERROR((#REF!/#REF!)*100,"")</f>
        <v/>
      </c>
      <c r="K27" s="161" t="str">
        <f>IFERROR((#REF!/#REF!)*100,"")</f>
        <v/>
      </c>
      <c r="L27" s="161" t="str">
        <f>IFERROR((#REF!/#REF!)*100,"")</f>
        <v/>
      </c>
    </row>
    <row r="28" spans="2:12" s="158" customFormat="1" ht="36" hidden="1" customHeight="1">
      <c r="B28" s="159"/>
      <c r="C28" s="160"/>
      <c r="D28" s="160"/>
      <c r="E28" s="160"/>
      <c r="F28" s="160"/>
      <c r="G28" s="161"/>
      <c r="H28" s="161"/>
      <c r="I28" s="161" t="str">
        <f>IFERROR((#REF!/#REF!)*100,"")</f>
        <v/>
      </c>
      <c r="J28" s="161" t="str">
        <f>IFERROR((#REF!/#REF!)*100,"")</f>
        <v/>
      </c>
      <c r="K28" s="161" t="str">
        <f>IFERROR((#REF!/#REF!)*100,"")</f>
        <v/>
      </c>
      <c r="L28" s="161" t="str">
        <f>IFERROR((#REF!/#REF!)*100,"")</f>
        <v/>
      </c>
    </row>
    <row r="29" spans="2:12" s="158" customFormat="1" ht="36" hidden="1" customHeight="1">
      <c r="B29" s="159"/>
      <c r="C29" s="160"/>
      <c r="D29" s="160"/>
      <c r="E29" s="160"/>
      <c r="F29" s="160"/>
      <c r="G29" s="161"/>
      <c r="H29" s="161"/>
      <c r="I29" s="161" t="str">
        <f>IFERROR((#REF!/#REF!)*100,"")</f>
        <v/>
      </c>
      <c r="J29" s="161" t="str">
        <f>IFERROR((#REF!/#REF!)*100,"")</f>
        <v/>
      </c>
      <c r="K29" s="161" t="str">
        <f>IFERROR((#REF!/#REF!)*100,"")</f>
        <v/>
      </c>
      <c r="L29" s="161" t="str">
        <f>IFERROR((#REF!/#REF!)*100,"")</f>
        <v/>
      </c>
    </row>
    <row r="30" spans="2:12" s="158" customFormat="1" ht="36" hidden="1" customHeight="1">
      <c r="B30" s="159"/>
      <c r="C30" s="160"/>
      <c r="D30" s="160"/>
      <c r="E30" s="160"/>
      <c r="F30" s="160"/>
      <c r="G30" s="161"/>
      <c r="H30" s="161"/>
      <c r="I30" s="161" t="str">
        <f>IFERROR((#REF!/#REF!)*100,"")</f>
        <v/>
      </c>
      <c r="J30" s="161" t="str">
        <f>IFERROR((#REF!/#REF!)*100,"")</f>
        <v/>
      </c>
      <c r="K30" s="161" t="str">
        <f>IFERROR((#REF!/#REF!)*100,"")</f>
        <v/>
      </c>
      <c r="L30" s="161" t="str">
        <f>IFERROR((#REF!/#REF!)*100,"")</f>
        <v/>
      </c>
    </row>
    <row r="31" spans="2:12" s="158" customFormat="1" ht="36" hidden="1" customHeight="1">
      <c r="B31" s="159"/>
      <c r="C31" s="160"/>
      <c r="D31" s="160"/>
      <c r="E31" s="160"/>
      <c r="F31" s="160"/>
      <c r="G31" s="161"/>
      <c r="H31" s="161"/>
      <c r="I31" s="161" t="str">
        <f>IFERROR((#REF!/#REF!)*100,"")</f>
        <v/>
      </c>
      <c r="J31" s="161" t="str">
        <f>IFERROR((#REF!/#REF!)*100,"")</f>
        <v/>
      </c>
      <c r="K31" s="161" t="str">
        <f>IFERROR((#REF!/#REF!)*100,"")</f>
        <v/>
      </c>
      <c r="L31" s="161" t="str">
        <f>IFERROR((#REF!/#REF!)*100,"")</f>
        <v/>
      </c>
    </row>
    <row r="32" spans="2:12" s="158" customFormat="1" ht="36" hidden="1" customHeight="1">
      <c r="B32" s="159"/>
      <c r="C32" s="160"/>
      <c r="D32" s="160"/>
      <c r="E32" s="160"/>
      <c r="F32" s="160"/>
      <c r="G32" s="161"/>
      <c r="H32" s="161"/>
      <c r="I32" s="161" t="str">
        <f>IFERROR((#REF!/#REF!)*100,"")</f>
        <v/>
      </c>
      <c r="J32" s="161" t="str">
        <f>IFERROR((#REF!/#REF!)*100,"")</f>
        <v/>
      </c>
      <c r="K32" s="161" t="str">
        <f>IFERROR((#REF!/#REF!)*100,"")</f>
        <v/>
      </c>
      <c r="L32" s="161" t="str">
        <f>IFERROR((#REF!/#REF!)*100,"")</f>
        <v/>
      </c>
    </row>
    <row r="33" spans="2:12" s="158" customFormat="1" ht="36" hidden="1" customHeight="1">
      <c r="B33" s="159"/>
      <c r="C33" s="160"/>
      <c r="D33" s="160"/>
      <c r="E33" s="160"/>
      <c r="F33" s="160"/>
      <c r="G33" s="161"/>
      <c r="H33" s="161"/>
      <c r="I33" s="161" t="str">
        <f>IFERROR((#REF!/#REF!)*100,"")</f>
        <v/>
      </c>
      <c r="J33" s="161" t="str">
        <f>IFERROR((#REF!/#REF!)*100,"")</f>
        <v/>
      </c>
      <c r="K33" s="161" t="str">
        <f>IFERROR((#REF!/#REF!)*100,"")</f>
        <v/>
      </c>
      <c r="L33" s="161" t="str">
        <f>IFERROR((#REF!/#REF!)*100,"")</f>
        <v/>
      </c>
    </row>
    <row r="34" spans="2:12" s="158" customFormat="1" ht="36" hidden="1" customHeight="1">
      <c r="B34" s="159"/>
      <c r="C34" s="160"/>
      <c r="D34" s="160"/>
      <c r="E34" s="160"/>
      <c r="F34" s="160"/>
      <c r="G34" s="161"/>
      <c r="H34" s="161"/>
      <c r="I34" s="161" t="str">
        <f>IFERROR((#REF!/#REF!)*100,"")</f>
        <v/>
      </c>
      <c r="J34" s="161" t="str">
        <f>IFERROR((#REF!/#REF!)*100,"")</f>
        <v/>
      </c>
      <c r="K34" s="161" t="str">
        <f>IFERROR((#REF!/#REF!)*100,"")</f>
        <v/>
      </c>
      <c r="L34" s="161" t="str">
        <f>IFERROR((#REF!/#REF!)*100,"")</f>
        <v/>
      </c>
    </row>
    <row r="35" spans="2:12" s="158" customFormat="1" ht="36" hidden="1" customHeight="1">
      <c r="B35" s="159"/>
      <c r="C35" s="160"/>
      <c r="D35" s="160"/>
      <c r="E35" s="160"/>
      <c r="F35" s="160"/>
      <c r="G35" s="161"/>
      <c r="H35" s="161"/>
      <c r="I35" s="161" t="str">
        <f>IFERROR((#REF!/#REF!)*100,"")</f>
        <v/>
      </c>
      <c r="J35" s="161" t="str">
        <f>IFERROR((#REF!/#REF!)*100,"")</f>
        <v/>
      </c>
      <c r="K35" s="161" t="str">
        <f>IFERROR((#REF!/#REF!)*100,"")</f>
        <v/>
      </c>
      <c r="L35" s="161" t="str">
        <f>IFERROR((#REF!/#REF!)*100,"")</f>
        <v/>
      </c>
    </row>
    <row r="36" spans="2:12" s="158" customFormat="1" ht="36" hidden="1" customHeight="1">
      <c r="B36" s="159"/>
      <c r="C36" s="160"/>
      <c r="D36" s="160"/>
      <c r="E36" s="160"/>
      <c r="F36" s="160"/>
      <c r="G36" s="161"/>
      <c r="H36" s="161"/>
      <c r="I36" s="161" t="str">
        <f>IFERROR((#REF!/#REF!)*100,"")</f>
        <v/>
      </c>
      <c r="J36" s="161" t="str">
        <f>IFERROR((#REF!/#REF!)*100,"")</f>
        <v/>
      </c>
      <c r="K36" s="161" t="str">
        <f>IFERROR((#REF!/#REF!)*100,"")</f>
        <v/>
      </c>
      <c r="L36" s="161" t="str">
        <f>IFERROR((#REF!/#REF!)*100,"")</f>
        <v/>
      </c>
    </row>
    <row r="37" spans="2:12" s="158" customFormat="1" ht="36" hidden="1" customHeight="1">
      <c r="B37" s="159"/>
      <c r="C37" s="160"/>
      <c r="D37" s="160"/>
      <c r="E37" s="160"/>
      <c r="F37" s="160"/>
      <c r="G37" s="161"/>
      <c r="H37" s="161"/>
      <c r="I37" s="161" t="str">
        <f>IFERROR((#REF!/#REF!)*100,"")</f>
        <v/>
      </c>
      <c r="J37" s="161" t="str">
        <f>IFERROR((#REF!/#REF!)*100,"")</f>
        <v/>
      </c>
      <c r="K37" s="161" t="str">
        <f>IFERROR((#REF!/#REF!)*100,"")</f>
        <v/>
      </c>
      <c r="L37" s="161" t="str">
        <f>IFERROR((#REF!/#REF!)*100,"")</f>
        <v/>
      </c>
    </row>
    <row r="38" spans="2:12" s="158" customFormat="1" ht="36" hidden="1" customHeight="1">
      <c r="B38" s="159"/>
      <c r="C38" s="160"/>
      <c r="D38" s="160"/>
      <c r="E38" s="160"/>
      <c r="F38" s="160"/>
      <c r="G38" s="161"/>
      <c r="H38" s="161"/>
      <c r="I38" s="161" t="str">
        <f>IFERROR((#REF!/#REF!)*100,"")</f>
        <v/>
      </c>
      <c r="J38" s="161" t="str">
        <f>IFERROR((#REF!/#REF!)*100,"")</f>
        <v/>
      </c>
      <c r="K38" s="161" t="str">
        <f>IFERROR((#REF!/#REF!)*100,"")</f>
        <v/>
      </c>
      <c r="L38" s="161" t="str">
        <f>IFERROR((#REF!/#REF!)*100,"")</f>
        <v/>
      </c>
    </row>
    <row r="39" spans="2:12" s="158" customFormat="1" ht="36" hidden="1" customHeight="1">
      <c r="B39" s="159"/>
      <c r="C39" s="160"/>
      <c r="D39" s="160"/>
      <c r="E39" s="160"/>
      <c r="F39" s="160"/>
      <c r="G39" s="161"/>
      <c r="H39" s="161"/>
      <c r="I39" s="161" t="str">
        <f>IFERROR((#REF!/#REF!)*100,"")</f>
        <v/>
      </c>
      <c r="J39" s="161" t="str">
        <f>IFERROR((#REF!/#REF!)*100,"")</f>
        <v/>
      </c>
      <c r="K39" s="161" t="str">
        <f>IFERROR((#REF!/#REF!)*100,"")</f>
        <v/>
      </c>
      <c r="L39" s="161" t="str">
        <f>IFERROR((#REF!/#REF!)*100,"")</f>
        <v/>
      </c>
    </row>
    <row r="40" spans="2:12" s="158" customFormat="1" ht="36" hidden="1" customHeight="1">
      <c r="B40" s="159"/>
      <c r="C40" s="160"/>
      <c r="D40" s="160"/>
      <c r="E40" s="160"/>
      <c r="F40" s="160"/>
      <c r="G40" s="161"/>
      <c r="H40" s="161"/>
      <c r="I40" s="161" t="str">
        <f>IFERROR((#REF!/#REF!)*100,"")</f>
        <v/>
      </c>
      <c r="J40" s="161" t="str">
        <f>IFERROR((#REF!/#REF!)*100,"")</f>
        <v/>
      </c>
      <c r="K40" s="161" t="str">
        <f>IFERROR((#REF!/#REF!)*100,"")</f>
        <v/>
      </c>
      <c r="L40" s="161" t="str">
        <f>IFERROR((#REF!/#REF!)*100,"")</f>
        <v/>
      </c>
    </row>
    <row r="41" spans="2:12" s="158" customFormat="1" ht="36" hidden="1" customHeight="1">
      <c r="B41" s="159"/>
      <c r="C41" s="160"/>
      <c r="D41" s="160"/>
      <c r="E41" s="160"/>
      <c r="F41" s="160"/>
      <c r="G41" s="161"/>
      <c r="H41" s="161"/>
      <c r="I41" s="161" t="str">
        <f>IFERROR((#REF!/#REF!)*100,"")</f>
        <v/>
      </c>
      <c r="J41" s="161" t="str">
        <f>IFERROR((#REF!/#REF!)*100,"")</f>
        <v/>
      </c>
      <c r="K41" s="161" t="str">
        <f>IFERROR((#REF!/#REF!)*100,"")</f>
        <v/>
      </c>
      <c r="L41" s="161" t="str">
        <f>IFERROR((#REF!/#REF!)*100,"")</f>
        <v/>
      </c>
    </row>
    <row r="42" spans="2:12" s="158" customFormat="1" ht="36" hidden="1" customHeight="1">
      <c r="B42" s="159"/>
      <c r="C42" s="160"/>
      <c r="D42" s="160"/>
      <c r="E42" s="160"/>
      <c r="F42" s="160"/>
      <c r="G42" s="161"/>
      <c r="H42" s="161"/>
      <c r="I42" s="161" t="str">
        <f>IFERROR((#REF!/#REF!)*100,"")</f>
        <v/>
      </c>
      <c r="J42" s="161" t="str">
        <f>IFERROR((#REF!/#REF!)*100,"")</f>
        <v/>
      </c>
      <c r="K42" s="161" t="str">
        <f>IFERROR((#REF!/#REF!)*100,"")</f>
        <v/>
      </c>
      <c r="L42" s="161" t="str">
        <f>IFERROR((#REF!/#REF!)*100,"")</f>
        <v/>
      </c>
    </row>
    <row r="43" spans="2:12" s="158" customFormat="1" ht="36" hidden="1" customHeight="1">
      <c r="B43" s="159"/>
      <c r="C43" s="160"/>
      <c r="D43" s="160"/>
      <c r="E43" s="160"/>
      <c r="F43" s="160"/>
      <c r="G43" s="161"/>
      <c r="H43" s="161"/>
      <c r="I43" s="161" t="str">
        <f>IFERROR((#REF!/#REF!)*100,"")</f>
        <v/>
      </c>
      <c r="J43" s="161" t="str">
        <f>IFERROR((#REF!/#REF!)*100,"")</f>
        <v/>
      </c>
      <c r="K43" s="161" t="str">
        <f>IFERROR((#REF!/#REF!)*100,"")</f>
        <v/>
      </c>
      <c r="L43" s="161" t="str">
        <f>IFERROR((#REF!/#REF!)*100,"")</f>
        <v/>
      </c>
    </row>
    <row r="44" spans="2:12" s="158" customFormat="1" ht="36" hidden="1" customHeight="1">
      <c r="B44" s="159"/>
      <c r="C44" s="160"/>
      <c r="D44" s="160"/>
      <c r="E44" s="160"/>
      <c r="F44" s="160"/>
      <c r="G44" s="161"/>
      <c r="H44" s="161"/>
      <c r="I44" s="161" t="str">
        <f>IFERROR((#REF!/#REF!)*100,"")</f>
        <v/>
      </c>
      <c r="J44" s="161" t="str">
        <f>IFERROR((#REF!/#REF!)*100,"")</f>
        <v/>
      </c>
      <c r="K44" s="161" t="str">
        <f>IFERROR((#REF!/#REF!)*100,"")</f>
        <v/>
      </c>
      <c r="L44" s="161" t="str">
        <f>IFERROR((#REF!/#REF!)*100,"")</f>
        <v/>
      </c>
    </row>
    <row r="45" spans="2:12" s="158" customFormat="1" ht="36" hidden="1" customHeight="1">
      <c r="B45" s="159"/>
      <c r="C45" s="160"/>
      <c r="D45" s="160"/>
      <c r="E45" s="160"/>
      <c r="F45" s="160"/>
      <c r="G45" s="161"/>
      <c r="H45" s="161"/>
      <c r="I45" s="161" t="str">
        <f>IFERROR((#REF!/#REF!)*100,"")</f>
        <v/>
      </c>
      <c r="J45" s="161" t="str">
        <f>IFERROR((#REF!/#REF!)*100,"")</f>
        <v/>
      </c>
      <c r="K45" s="161" t="str">
        <f>IFERROR((#REF!/#REF!)*100,"")</f>
        <v/>
      </c>
      <c r="L45" s="161" t="str">
        <f>IFERROR((#REF!/#REF!)*100,"")</f>
        <v/>
      </c>
    </row>
    <row r="46" spans="2:12" s="158" customFormat="1" ht="36" hidden="1" customHeight="1">
      <c r="B46" s="159"/>
      <c r="C46" s="160"/>
      <c r="D46" s="160"/>
      <c r="E46" s="160"/>
      <c r="F46" s="160"/>
      <c r="G46" s="161"/>
      <c r="H46" s="161"/>
      <c r="I46" s="161" t="str">
        <f>IFERROR((#REF!/#REF!)*100,"")</f>
        <v/>
      </c>
      <c r="J46" s="161" t="str">
        <f>IFERROR((#REF!/#REF!)*100,"")</f>
        <v/>
      </c>
      <c r="K46" s="161" t="str">
        <f>IFERROR((#REF!/#REF!)*100,"")</f>
        <v/>
      </c>
      <c r="L46" s="161" t="str">
        <f>IFERROR((#REF!/#REF!)*100,"")</f>
        <v/>
      </c>
    </row>
    <row r="47" spans="2:12" s="158" customFormat="1" ht="36" hidden="1" customHeight="1">
      <c r="B47" s="159"/>
      <c r="C47" s="160"/>
      <c r="D47" s="160"/>
      <c r="E47" s="160"/>
      <c r="F47" s="160"/>
      <c r="G47" s="161"/>
      <c r="H47" s="161"/>
      <c r="I47" s="161" t="str">
        <f>IFERROR((#REF!/#REF!)*100,"")</f>
        <v/>
      </c>
      <c r="J47" s="161" t="str">
        <f>IFERROR((#REF!/#REF!)*100,"")</f>
        <v/>
      </c>
      <c r="K47" s="161" t="str">
        <f>IFERROR((#REF!/#REF!)*100,"")</f>
        <v/>
      </c>
      <c r="L47" s="161" t="str">
        <f>IFERROR((#REF!/#REF!)*100,"")</f>
        <v/>
      </c>
    </row>
    <row r="48" spans="2:12" s="158" customFormat="1" ht="36" hidden="1" customHeight="1">
      <c r="B48" s="159"/>
      <c r="C48" s="162"/>
      <c r="D48" s="162"/>
      <c r="E48" s="163"/>
      <c r="F48" s="163"/>
      <c r="G48" s="161"/>
      <c r="H48" s="161"/>
      <c r="I48" s="161"/>
      <c r="J48" s="161"/>
      <c r="K48" s="161"/>
      <c r="L48" s="161"/>
    </row>
    <row r="49" spans="2:12" s="158" customFormat="1" ht="8.4499999999999993" customHeight="1">
      <c r="B49" s="164"/>
      <c r="C49" s="165"/>
      <c r="D49" s="165"/>
      <c r="E49" s="166"/>
      <c r="F49" s="166"/>
      <c r="G49" s="167"/>
      <c r="H49" s="167"/>
      <c r="I49" s="168"/>
      <c r="J49" s="168"/>
      <c r="K49" s="169"/>
      <c r="L49" s="170"/>
    </row>
    <row r="50" spans="2:12" s="158" customFormat="1" ht="28.5" customHeight="1">
      <c r="B50" s="543" t="s">
        <v>179</v>
      </c>
      <c r="C50" s="543"/>
      <c r="D50" s="543"/>
      <c r="E50" s="543"/>
      <c r="F50" s="543"/>
      <c r="G50" s="543"/>
      <c r="H50" s="543"/>
      <c r="I50" s="543"/>
      <c r="J50" s="543"/>
      <c r="K50" s="543"/>
      <c r="L50" s="543"/>
    </row>
    <row r="51" spans="2:12" s="158" customFormat="1" ht="15" customHeight="1">
      <c r="B51" s="507" t="s">
        <v>1250</v>
      </c>
      <c r="C51" s="546"/>
      <c r="D51" s="546"/>
      <c r="E51" s="546"/>
      <c r="F51" s="546"/>
      <c r="G51" s="546"/>
      <c r="H51" s="546"/>
      <c r="I51" s="546"/>
      <c r="J51" s="546"/>
      <c r="K51" s="546"/>
      <c r="L51" s="547"/>
    </row>
    <row r="52" spans="2:12" s="158" customFormat="1" ht="15" customHeight="1">
      <c r="B52" s="548"/>
      <c r="C52" s="549"/>
      <c r="D52" s="549"/>
      <c r="E52" s="549"/>
      <c r="F52" s="549"/>
      <c r="G52" s="549"/>
      <c r="H52" s="549"/>
      <c r="I52" s="549"/>
      <c r="J52" s="549"/>
      <c r="K52" s="549"/>
      <c r="L52" s="550"/>
    </row>
    <row r="53" spans="2:12" s="158" customFormat="1" ht="16.5" customHeight="1">
      <c r="B53" s="551"/>
      <c r="C53" s="552"/>
      <c r="D53" s="552"/>
      <c r="E53" s="552"/>
      <c r="F53" s="552"/>
      <c r="G53" s="552"/>
      <c r="H53" s="552"/>
      <c r="I53" s="552"/>
      <c r="J53" s="552"/>
      <c r="K53" s="552"/>
      <c r="L53" s="553"/>
    </row>
    <row r="75" ht="27.75" customHeight="1"/>
    <row r="1035" spans="24:24">
      <c r="X1035" s="171"/>
    </row>
    <row r="1040" spans="24:24">
      <c r="X1040" s="171"/>
    </row>
    <row r="1041" spans="24:24">
      <c r="X1041" s="171"/>
    </row>
    <row r="1088" spans="24:24">
      <c r="X1088" s="171"/>
    </row>
  </sheetData>
  <sheetProtection formatColumns="0" formatRows="0"/>
  <mergeCells count="13">
    <mergeCell ref="B2:L2"/>
    <mergeCell ref="B3:L3"/>
    <mergeCell ref="B5:E5"/>
    <mergeCell ref="F5:L5"/>
    <mergeCell ref="B6:E6"/>
    <mergeCell ref="F6:L6"/>
    <mergeCell ref="B51:L53"/>
    <mergeCell ref="F8:L8"/>
    <mergeCell ref="B8:E8"/>
    <mergeCell ref="B10:L10"/>
    <mergeCell ref="B11:H11"/>
    <mergeCell ref="I11:L11"/>
    <mergeCell ref="B50:L50"/>
  </mergeCells>
  <pageMargins left="0.19685039370078741" right="0.19685039370078741" top="1.3779527559055118" bottom="0.86614173228346458" header="0.39370078740157483" footer="0.59055118110236227"/>
  <pageSetup scale="58" fitToHeight="0" orientation="landscape" r:id="rId1"/>
  <headerFooter scaleWithDoc="0">
    <oddHeader>&amp;C&amp;G&amp;R</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T64"/>
  <sheetViews>
    <sheetView showGridLines="0" view="pageBreakPreview" zoomScale="40" zoomScaleNormal="70" zoomScaleSheetLayoutView="40" zoomScalePageLayoutView="130" workbookViewId="0">
      <pane ySplit="8" topLeftCell="A9" activePane="bottomLeft" state="frozen"/>
      <selection activeCell="C33" sqref="C33"/>
      <selection pane="bottomLeft" activeCell="M15" sqref="M15"/>
    </sheetView>
  </sheetViews>
  <sheetFormatPr baseColWidth="10" defaultColWidth="11.42578125" defaultRowHeight="14.25"/>
  <cols>
    <col min="1" max="1" width="0.85546875" style="4" customWidth="1"/>
    <col min="2" max="2" width="16.42578125" style="4" customWidth="1"/>
    <col min="3" max="3" width="32.42578125" style="4" customWidth="1"/>
    <col min="4" max="4" width="15.42578125" style="4" customWidth="1"/>
    <col min="5" max="5" width="19.7109375" style="255" bestFit="1" customWidth="1"/>
    <col min="6" max="6" width="21.140625" style="255" bestFit="1" customWidth="1"/>
    <col min="7" max="7" width="22.85546875" style="255" bestFit="1" customWidth="1"/>
    <col min="8" max="8" width="20.140625" style="255" bestFit="1" customWidth="1"/>
    <col min="9" max="9" width="22.140625" style="255" bestFit="1" customWidth="1"/>
    <col min="10" max="10" width="20.7109375" style="255" bestFit="1" customWidth="1"/>
    <col min="11" max="12" width="20.5703125" style="255" customWidth="1"/>
    <col min="13" max="13" width="114.140625" style="245" customWidth="1"/>
    <col min="14" max="14" width="2.42578125" style="4" customWidth="1"/>
    <col min="15" max="16384" width="11.42578125" style="4"/>
  </cols>
  <sheetData>
    <row r="1" spans="1:20" ht="14.45" customHeight="1"/>
    <row r="2" spans="1:20" s="27" customFormat="1" ht="25.35" customHeight="1">
      <c r="B2" s="578" t="s">
        <v>34</v>
      </c>
      <c r="C2" s="578"/>
      <c r="D2" s="578"/>
      <c r="E2" s="578"/>
      <c r="F2" s="578"/>
      <c r="G2" s="578"/>
      <c r="H2" s="578"/>
      <c r="I2" s="578"/>
      <c r="J2" s="578"/>
      <c r="K2" s="578"/>
      <c r="L2" s="578"/>
      <c r="M2" s="578"/>
    </row>
    <row r="3" spans="1:20" s="1" customFormat="1" ht="8.1" customHeight="1">
      <c r="B3" s="19"/>
      <c r="C3" s="19"/>
      <c r="D3" s="19"/>
      <c r="E3" s="256"/>
      <c r="F3" s="256"/>
      <c r="G3" s="256"/>
      <c r="H3" s="256"/>
      <c r="I3" s="256"/>
      <c r="J3" s="256"/>
      <c r="K3" s="256"/>
      <c r="L3" s="256"/>
      <c r="M3" s="235"/>
    </row>
    <row r="4" spans="1:20" s="1" customFormat="1" ht="17.25" customHeight="1">
      <c r="B4" s="585" t="s">
        <v>76</v>
      </c>
      <c r="C4" s="586"/>
      <c r="D4" s="464" t="s">
        <v>216</v>
      </c>
      <c r="E4" s="464"/>
      <c r="F4" s="464"/>
      <c r="G4" s="464"/>
      <c r="H4" s="464"/>
      <c r="I4" s="464"/>
      <c r="J4" s="464"/>
      <c r="K4" s="464"/>
      <c r="L4" s="464"/>
      <c r="M4" s="464"/>
    </row>
    <row r="5" spans="1:20" s="1" customFormat="1" ht="17.25" customHeight="1">
      <c r="B5" s="587" t="s">
        <v>80</v>
      </c>
      <c r="C5" s="588"/>
      <c r="D5" s="464" t="s">
        <v>218</v>
      </c>
      <c r="E5" s="464"/>
      <c r="F5" s="464"/>
      <c r="G5" s="464"/>
      <c r="H5" s="464"/>
      <c r="I5" s="464"/>
      <c r="J5" s="464"/>
      <c r="K5" s="464"/>
      <c r="L5" s="464"/>
      <c r="M5" s="464"/>
    </row>
    <row r="6" spans="1:20" s="27" customFormat="1" ht="5.0999999999999996" customHeight="1">
      <c r="B6" s="28"/>
      <c r="C6" s="28"/>
      <c r="D6" s="28"/>
      <c r="E6" s="257"/>
      <c r="F6" s="257"/>
      <c r="G6" s="257"/>
      <c r="H6" s="257"/>
      <c r="I6" s="257"/>
      <c r="J6" s="257"/>
      <c r="K6" s="257"/>
      <c r="L6" s="257"/>
      <c r="M6" s="246"/>
    </row>
    <row r="7" spans="1:20" s="29" customFormat="1" ht="32.1" customHeight="1">
      <c r="B7" s="579" t="s">
        <v>125</v>
      </c>
      <c r="C7" s="581" t="s">
        <v>126</v>
      </c>
      <c r="D7" s="579" t="s">
        <v>134</v>
      </c>
      <c r="E7" s="589" t="s">
        <v>127</v>
      </c>
      <c r="F7" s="589"/>
      <c r="G7" s="589"/>
      <c r="H7" s="589"/>
      <c r="I7" s="589"/>
      <c r="J7" s="589"/>
      <c r="K7" s="589"/>
      <c r="L7" s="589"/>
      <c r="M7" s="583" t="s">
        <v>128</v>
      </c>
    </row>
    <row r="8" spans="1:20" s="30" customFormat="1" ht="45" customHeight="1">
      <c r="B8" s="580"/>
      <c r="C8" s="582"/>
      <c r="D8" s="579"/>
      <c r="E8" s="109" t="s">
        <v>11</v>
      </c>
      <c r="F8" s="109" t="s">
        <v>1</v>
      </c>
      <c r="G8" s="109" t="s">
        <v>193</v>
      </c>
      <c r="H8" s="109" t="s">
        <v>129</v>
      </c>
      <c r="I8" s="109" t="s">
        <v>151</v>
      </c>
      <c r="J8" s="109" t="s">
        <v>15</v>
      </c>
      <c r="K8" s="109" t="s">
        <v>20</v>
      </c>
      <c r="L8" s="109" t="s">
        <v>207</v>
      </c>
      <c r="M8" s="584"/>
    </row>
    <row r="9" spans="1:20" ht="28.5">
      <c r="A9" s="253"/>
      <c r="B9" s="374" t="s">
        <v>375</v>
      </c>
      <c r="C9" s="286" t="s">
        <v>376</v>
      </c>
      <c r="D9" s="287">
        <f>H9/F9</f>
        <v>0</v>
      </c>
      <c r="E9" s="290">
        <v>200000</v>
      </c>
      <c r="F9" s="290">
        <v>200000</v>
      </c>
      <c r="G9" s="290">
        <v>200000</v>
      </c>
      <c r="H9" s="290">
        <v>0</v>
      </c>
      <c r="I9" s="290">
        <v>134560</v>
      </c>
      <c r="J9" s="290">
        <v>0</v>
      </c>
      <c r="K9" s="290">
        <v>0</v>
      </c>
      <c r="L9" s="290">
        <f>H9+I9</f>
        <v>134560</v>
      </c>
      <c r="M9" s="286" t="s">
        <v>328</v>
      </c>
    </row>
    <row r="10" spans="1:20" ht="42.75">
      <c r="A10" s="253"/>
      <c r="B10" s="285" t="s">
        <v>377</v>
      </c>
      <c r="C10" s="286" t="s">
        <v>378</v>
      </c>
      <c r="D10" s="287">
        <f t="shared" ref="D10:D63" si="0">H10/F10</f>
        <v>0.99838782926829273</v>
      </c>
      <c r="E10" s="288">
        <v>820000</v>
      </c>
      <c r="F10" s="288">
        <v>820000</v>
      </c>
      <c r="G10" s="288">
        <v>820000</v>
      </c>
      <c r="H10" s="288">
        <v>818678.02</v>
      </c>
      <c r="I10" s="288">
        <v>0</v>
      </c>
      <c r="J10" s="288">
        <v>818678.02</v>
      </c>
      <c r="K10" s="290">
        <v>818678.02</v>
      </c>
      <c r="L10" s="290">
        <f t="shared" ref="L10:L63" si="1">H10+I10</f>
        <v>818678.02</v>
      </c>
      <c r="M10" s="286" t="s">
        <v>329</v>
      </c>
    </row>
    <row r="11" spans="1:20" ht="85.5">
      <c r="A11" s="253"/>
      <c r="B11" s="285" t="s">
        <v>379</v>
      </c>
      <c r="C11" s="286" t="s">
        <v>380</v>
      </c>
      <c r="D11" s="287">
        <f t="shared" si="0"/>
        <v>0.99992927999999992</v>
      </c>
      <c r="E11" s="288">
        <v>3000000</v>
      </c>
      <c r="F11" s="288">
        <v>3000000</v>
      </c>
      <c r="G11" s="288">
        <v>3000000</v>
      </c>
      <c r="H11" s="288">
        <v>2999787.84</v>
      </c>
      <c r="I11" s="288">
        <v>0</v>
      </c>
      <c r="J11" s="288">
        <v>2999787.84</v>
      </c>
      <c r="K11" s="290">
        <v>2999787.84</v>
      </c>
      <c r="L11" s="290">
        <f t="shared" si="1"/>
        <v>2999787.84</v>
      </c>
      <c r="M11" s="286" t="s">
        <v>330</v>
      </c>
    </row>
    <row r="12" spans="1:20" ht="128.25">
      <c r="A12" s="253"/>
      <c r="B12" s="285" t="s">
        <v>381</v>
      </c>
      <c r="C12" s="286" t="s">
        <v>382</v>
      </c>
      <c r="D12" s="287">
        <f t="shared" si="0"/>
        <v>0</v>
      </c>
      <c r="E12" s="288">
        <v>800000</v>
      </c>
      <c r="F12" s="288">
        <v>800000</v>
      </c>
      <c r="G12" s="288">
        <v>800000</v>
      </c>
      <c r="H12" s="288">
        <v>0</v>
      </c>
      <c r="I12" s="288">
        <v>0</v>
      </c>
      <c r="J12" s="288">
        <v>0</v>
      </c>
      <c r="K12" s="290">
        <v>0</v>
      </c>
      <c r="L12" s="290">
        <f t="shared" si="1"/>
        <v>0</v>
      </c>
      <c r="M12" s="286" t="s">
        <v>331</v>
      </c>
    </row>
    <row r="13" spans="1:20" ht="171">
      <c r="A13" s="254"/>
      <c r="B13" s="285" t="s">
        <v>236</v>
      </c>
      <c r="C13" s="286" t="s">
        <v>237</v>
      </c>
      <c r="D13" s="287">
        <f t="shared" si="0"/>
        <v>0.93862095555555558</v>
      </c>
      <c r="E13" s="288">
        <v>450000</v>
      </c>
      <c r="F13" s="288">
        <v>450000</v>
      </c>
      <c r="G13" s="288">
        <v>450000</v>
      </c>
      <c r="H13" s="288">
        <v>422379.43</v>
      </c>
      <c r="I13" s="288">
        <v>0</v>
      </c>
      <c r="J13" s="288">
        <v>422379.43</v>
      </c>
      <c r="K13" s="290">
        <v>422379.43</v>
      </c>
      <c r="L13" s="290">
        <f t="shared" si="1"/>
        <v>422379.43</v>
      </c>
      <c r="M13" s="286" t="s">
        <v>332</v>
      </c>
      <c r="N13" s="51"/>
      <c r="O13" s="51"/>
      <c r="P13" s="51"/>
      <c r="Q13" s="51"/>
      <c r="R13" s="51"/>
      <c r="S13" s="51"/>
      <c r="T13" s="51"/>
    </row>
    <row r="14" spans="1:20" ht="171">
      <c r="A14" s="253"/>
      <c r="B14" s="285" t="s">
        <v>238</v>
      </c>
      <c r="C14" s="286" t="s">
        <v>239</v>
      </c>
      <c r="D14" s="287">
        <f t="shared" si="0"/>
        <v>0.31522466666666665</v>
      </c>
      <c r="E14" s="288">
        <v>3000000</v>
      </c>
      <c r="F14" s="288">
        <v>3000000</v>
      </c>
      <c r="G14" s="288">
        <v>1693507.76</v>
      </c>
      <c r="H14" s="288">
        <v>945674</v>
      </c>
      <c r="I14" s="288">
        <v>893200</v>
      </c>
      <c r="J14" s="288">
        <v>945674</v>
      </c>
      <c r="K14" s="290">
        <v>945674</v>
      </c>
      <c r="L14" s="290">
        <f t="shared" si="1"/>
        <v>1838874</v>
      </c>
      <c r="M14" s="286" t="s">
        <v>333</v>
      </c>
    </row>
    <row r="15" spans="1:20" ht="114">
      <c r="A15" s="253"/>
      <c r="B15" s="285" t="s">
        <v>240</v>
      </c>
      <c r="C15" s="286" t="s">
        <v>241</v>
      </c>
      <c r="D15" s="287" t="e">
        <f t="shared" si="0"/>
        <v>#DIV/0!</v>
      </c>
      <c r="E15" s="288">
        <v>1600000</v>
      </c>
      <c r="F15" s="288">
        <v>0</v>
      </c>
      <c r="G15" s="288">
        <v>0</v>
      </c>
      <c r="H15" s="288">
        <v>0</v>
      </c>
      <c r="I15" s="288">
        <v>0</v>
      </c>
      <c r="J15" s="288">
        <v>0</v>
      </c>
      <c r="K15" s="290">
        <v>0</v>
      </c>
      <c r="L15" s="290">
        <f t="shared" si="1"/>
        <v>0</v>
      </c>
      <c r="M15" s="286" t="s">
        <v>334</v>
      </c>
    </row>
    <row r="16" spans="1:20" ht="228">
      <c r="A16" s="253"/>
      <c r="B16" s="285" t="s">
        <v>242</v>
      </c>
      <c r="C16" s="286" t="s">
        <v>243</v>
      </c>
      <c r="D16" s="287">
        <f t="shared" si="0"/>
        <v>0</v>
      </c>
      <c r="E16" s="288">
        <v>1500000</v>
      </c>
      <c r="F16" s="288">
        <v>1500000</v>
      </c>
      <c r="G16" s="288">
        <v>1500000</v>
      </c>
      <c r="H16" s="288">
        <v>0</v>
      </c>
      <c r="I16" s="288">
        <v>0</v>
      </c>
      <c r="J16" s="288">
        <v>0</v>
      </c>
      <c r="K16" s="290">
        <v>0</v>
      </c>
      <c r="L16" s="290">
        <f t="shared" si="1"/>
        <v>0</v>
      </c>
      <c r="M16" s="286" t="s">
        <v>335</v>
      </c>
    </row>
    <row r="17" spans="1:13" ht="42.75">
      <c r="A17" s="253"/>
      <c r="B17" s="285" t="s">
        <v>244</v>
      </c>
      <c r="C17" s="286" t="s">
        <v>245</v>
      </c>
      <c r="D17" s="287">
        <f t="shared" si="0"/>
        <v>0.99171740799999997</v>
      </c>
      <c r="E17" s="288">
        <v>2500000</v>
      </c>
      <c r="F17" s="288">
        <v>2500000</v>
      </c>
      <c r="G17" s="288">
        <v>2500000</v>
      </c>
      <c r="H17" s="288">
        <v>2479293.52</v>
      </c>
      <c r="I17" s="288">
        <v>0</v>
      </c>
      <c r="J17" s="288">
        <v>2479293.52</v>
      </c>
      <c r="K17" s="290">
        <v>2479293.52</v>
      </c>
      <c r="L17" s="290">
        <f t="shared" si="1"/>
        <v>2479293.52</v>
      </c>
      <c r="M17" s="286" t="s">
        <v>336</v>
      </c>
    </row>
    <row r="18" spans="1:13" ht="71.25">
      <c r="A18" s="253"/>
      <c r="B18" s="285" t="s">
        <v>246</v>
      </c>
      <c r="C18" s="286" t="s">
        <v>247</v>
      </c>
      <c r="D18" s="287">
        <f t="shared" si="0"/>
        <v>0.76335656000000007</v>
      </c>
      <c r="E18" s="288">
        <v>1500000</v>
      </c>
      <c r="F18" s="288">
        <v>1500000</v>
      </c>
      <c r="G18" s="288">
        <v>1500000</v>
      </c>
      <c r="H18" s="288">
        <v>1145034.8400000001</v>
      </c>
      <c r="I18" s="288">
        <v>0</v>
      </c>
      <c r="J18" s="288">
        <v>1145034.8400000001</v>
      </c>
      <c r="K18" s="290">
        <v>1145034.8400000001</v>
      </c>
      <c r="L18" s="290">
        <f t="shared" si="1"/>
        <v>1145034.8400000001</v>
      </c>
      <c r="M18" s="286" t="s">
        <v>337</v>
      </c>
    </row>
    <row r="19" spans="1:13" ht="171">
      <c r="A19" s="253"/>
      <c r="B19" s="285" t="s">
        <v>248</v>
      </c>
      <c r="C19" s="286" t="s">
        <v>249</v>
      </c>
      <c r="D19" s="287">
        <f t="shared" si="0"/>
        <v>0.75704812307692315</v>
      </c>
      <c r="E19" s="288">
        <v>1300000</v>
      </c>
      <c r="F19" s="288">
        <v>1300000</v>
      </c>
      <c r="G19" s="288">
        <v>1300000</v>
      </c>
      <c r="H19" s="288">
        <v>984162.56</v>
      </c>
      <c r="I19" s="288">
        <v>0</v>
      </c>
      <c r="J19" s="288">
        <v>984162.56</v>
      </c>
      <c r="K19" s="290">
        <v>984162.56</v>
      </c>
      <c r="L19" s="290">
        <f t="shared" si="1"/>
        <v>984162.56</v>
      </c>
      <c r="M19" s="286" t="s">
        <v>338</v>
      </c>
    </row>
    <row r="20" spans="1:13" ht="71.25">
      <c r="A20" s="253"/>
      <c r="B20" s="285" t="s">
        <v>250</v>
      </c>
      <c r="C20" s="286" t="s">
        <v>251</v>
      </c>
      <c r="D20" s="287">
        <f t="shared" si="0"/>
        <v>0</v>
      </c>
      <c r="E20" s="288">
        <v>0</v>
      </c>
      <c r="F20" s="288">
        <v>12000</v>
      </c>
      <c r="G20" s="288">
        <v>12000</v>
      </c>
      <c r="H20" s="288">
        <v>0</v>
      </c>
      <c r="I20" s="288">
        <v>11999.99</v>
      </c>
      <c r="J20" s="288">
        <v>0</v>
      </c>
      <c r="K20" s="290">
        <v>0</v>
      </c>
      <c r="L20" s="290">
        <f t="shared" si="1"/>
        <v>11999.99</v>
      </c>
      <c r="M20" s="286" t="s">
        <v>339</v>
      </c>
    </row>
    <row r="21" spans="1:13" ht="85.5">
      <c r="A21" s="253"/>
      <c r="B21" s="285" t="s">
        <v>252</v>
      </c>
      <c r="C21" s="286" t="s">
        <v>253</v>
      </c>
      <c r="D21" s="287">
        <f t="shared" si="0"/>
        <v>0.95802520547945214</v>
      </c>
      <c r="E21" s="288">
        <v>0</v>
      </c>
      <c r="F21" s="288">
        <v>730000</v>
      </c>
      <c r="G21" s="288">
        <v>730000</v>
      </c>
      <c r="H21" s="288">
        <v>699358.4</v>
      </c>
      <c r="I21" s="288">
        <v>0</v>
      </c>
      <c r="J21" s="288">
        <v>699358.4</v>
      </c>
      <c r="K21" s="290">
        <v>699358.4</v>
      </c>
      <c r="L21" s="290">
        <f t="shared" si="1"/>
        <v>699358.4</v>
      </c>
      <c r="M21" s="286" t="s">
        <v>340</v>
      </c>
    </row>
    <row r="22" spans="1:13" ht="42.75">
      <c r="A22" s="253"/>
      <c r="B22" s="285" t="s">
        <v>254</v>
      </c>
      <c r="C22" s="286" t="s">
        <v>255</v>
      </c>
      <c r="D22" s="287">
        <f t="shared" si="0"/>
        <v>0</v>
      </c>
      <c r="E22" s="288">
        <v>0</v>
      </c>
      <c r="F22" s="288">
        <v>318600</v>
      </c>
      <c r="G22" s="288">
        <v>318600</v>
      </c>
      <c r="H22" s="288">
        <v>0</v>
      </c>
      <c r="I22" s="288">
        <v>0</v>
      </c>
      <c r="J22" s="288">
        <v>0</v>
      </c>
      <c r="K22" s="290">
        <v>0</v>
      </c>
      <c r="L22" s="290">
        <f t="shared" si="1"/>
        <v>0</v>
      </c>
      <c r="M22" s="286" t="s">
        <v>341</v>
      </c>
    </row>
    <row r="23" spans="1:13" ht="99.75">
      <c r="A23" s="253"/>
      <c r="B23" s="285" t="s">
        <v>256</v>
      </c>
      <c r="C23" s="286" t="s">
        <v>257</v>
      </c>
      <c r="D23" s="287">
        <f t="shared" si="0"/>
        <v>0.99400018389628253</v>
      </c>
      <c r="E23" s="288">
        <v>0</v>
      </c>
      <c r="F23" s="288">
        <v>1000564</v>
      </c>
      <c r="G23" s="288">
        <v>1000564</v>
      </c>
      <c r="H23" s="288">
        <v>994560.8</v>
      </c>
      <c r="I23" s="288">
        <v>0</v>
      </c>
      <c r="J23" s="288">
        <v>994560.8</v>
      </c>
      <c r="K23" s="290">
        <v>994560.8</v>
      </c>
      <c r="L23" s="290">
        <f t="shared" si="1"/>
        <v>994560.8</v>
      </c>
      <c r="M23" s="286" t="s">
        <v>342</v>
      </c>
    </row>
    <row r="24" spans="1:13" ht="128.25">
      <c r="A24" s="253"/>
      <c r="B24" s="285" t="s">
        <v>258</v>
      </c>
      <c r="C24" s="286" t="s">
        <v>259</v>
      </c>
      <c r="D24" s="287">
        <f t="shared" si="0"/>
        <v>0</v>
      </c>
      <c r="E24" s="288">
        <v>0</v>
      </c>
      <c r="F24" s="288">
        <v>347524</v>
      </c>
      <c r="G24" s="288">
        <v>347524</v>
      </c>
      <c r="H24" s="288">
        <v>0</v>
      </c>
      <c r="I24" s="288">
        <v>0</v>
      </c>
      <c r="J24" s="288">
        <v>0</v>
      </c>
      <c r="K24" s="290">
        <v>0</v>
      </c>
      <c r="L24" s="290">
        <f t="shared" si="1"/>
        <v>0</v>
      </c>
      <c r="M24" s="286" t="s">
        <v>343</v>
      </c>
    </row>
    <row r="25" spans="1:13" ht="42.75">
      <c r="A25" s="253"/>
      <c r="B25" s="285" t="s">
        <v>260</v>
      </c>
      <c r="C25" s="286" t="s">
        <v>261</v>
      </c>
      <c r="D25" s="287">
        <f t="shared" si="0"/>
        <v>0.97799735749339378</v>
      </c>
      <c r="E25" s="288">
        <v>0</v>
      </c>
      <c r="F25" s="288">
        <v>42384</v>
      </c>
      <c r="G25" s="288">
        <v>42384</v>
      </c>
      <c r="H25" s="288">
        <v>41451.440000000002</v>
      </c>
      <c r="I25" s="288">
        <v>0</v>
      </c>
      <c r="J25" s="288">
        <v>41451.440000000002</v>
      </c>
      <c r="K25" s="290">
        <v>41451.440000000002</v>
      </c>
      <c r="L25" s="290">
        <f t="shared" si="1"/>
        <v>41451.440000000002</v>
      </c>
      <c r="M25" s="286" t="s">
        <v>344</v>
      </c>
    </row>
    <row r="26" spans="1:13" ht="57">
      <c r="A26" s="253"/>
      <c r="B26" s="285" t="s">
        <v>262</v>
      </c>
      <c r="C26" s="286" t="s">
        <v>263</v>
      </c>
      <c r="D26" s="287">
        <f t="shared" si="0"/>
        <v>0</v>
      </c>
      <c r="E26" s="288">
        <v>0</v>
      </c>
      <c r="F26" s="288">
        <v>219240</v>
      </c>
      <c r="G26" s="288">
        <v>219240</v>
      </c>
      <c r="H26" s="288">
        <v>0</v>
      </c>
      <c r="I26" s="288">
        <v>0</v>
      </c>
      <c r="J26" s="288">
        <v>0</v>
      </c>
      <c r="K26" s="290">
        <v>0</v>
      </c>
      <c r="L26" s="290">
        <f t="shared" si="1"/>
        <v>0</v>
      </c>
      <c r="M26" s="286" t="s">
        <v>345</v>
      </c>
    </row>
    <row r="27" spans="1:13" ht="57">
      <c r="A27" s="253"/>
      <c r="B27" s="285" t="s">
        <v>1147</v>
      </c>
      <c r="C27" s="286" t="s">
        <v>1216</v>
      </c>
      <c r="D27" s="287">
        <f t="shared" si="0"/>
        <v>0</v>
      </c>
      <c r="E27" s="288">
        <v>0</v>
      </c>
      <c r="F27" s="288">
        <v>900000</v>
      </c>
      <c r="G27" s="288">
        <v>900000</v>
      </c>
      <c r="H27" s="288">
        <v>0</v>
      </c>
      <c r="I27" s="288">
        <v>899999.99</v>
      </c>
      <c r="J27" s="288">
        <v>0</v>
      </c>
      <c r="K27" s="289">
        <v>0</v>
      </c>
      <c r="L27" s="290">
        <f t="shared" si="1"/>
        <v>899999.99</v>
      </c>
      <c r="M27" s="286" t="s">
        <v>1217</v>
      </c>
    </row>
    <row r="28" spans="1:13" ht="42.75">
      <c r="A28" s="253"/>
      <c r="B28" s="285" t="s">
        <v>1148</v>
      </c>
      <c r="C28" s="286" t="s">
        <v>1218</v>
      </c>
      <c r="D28" s="287">
        <f t="shared" si="0"/>
        <v>0</v>
      </c>
      <c r="E28" s="288">
        <v>0</v>
      </c>
      <c r="F28" s="288">
        <v>700000</v>
      </c>
      <c r="G28" s="288">
        <v>700000</v>
      </c>
      <c r="H28" s="288">
        <v>0</v>
      </c>
      <c r="I28" s="288">
        <v>679760</v>
      </c>
      <c r="J28" s="288">
        <v>0</v>
      </c>
      <c r="K28" s="290">
        <v>0</v>
      </c>
      <c r="L28" s="290">
        <f t="shared" si="1"/>
        <v>679760</v>
      </c>
      <c r="M28" s="286" t="s">
        <v>1219</v>
      </c>
    </row>
    <row r="29" spans="1:13" ht="99.75">
      <c r="A29" s="253"/>
      <c r="B29" s="285" t="s">
        <v>264</v>
      </c>
      <c r="C29" s="286" t="s">
        <v>265</v>
      </c>
      <c r="D29" s="287">
        <f t="shared" si="0"/>
        <v>0.99952091283708422</v>
      </c>
      <c r="E29" s="288">
        <v>229530943</v>
      </c>
      <c r="F29" s="288">
        <v>60007514.759999998</v>
      </c>
      <c r="G29" s="288">
        <v>60007514.759999998</v>
      </c>
      <c r="H29" s="288">
        <v>59978765.93</v>
      </c>
      <c r="I29" s="288">
        <v>0.37</v>
      </c>
      <c r="J29" s="288">
        <v>59978765.93</v>
      </c>
      <c r="K29" s="289">
        <v>59978765.93</v>
      </c>
      <c r="L29" s="290">
        <f t="shared" si="1"/>
        <v>59978766.299999997</v>
      </c>
      <c r="M29" s="286" t="s">
        <v>346</v>
      </c>
    </row>
    <row r="30" spans="1:13" ht="71.25">
      <c r="A30" s="253"/>
      <c r="B30" s="285" t="s">
        <v>266</v>
      </c>
      <c r="C30" s="286" t="s">
        <v>267</v>
      </c>
      <c r="D30" s="287">
        <f t="shared" si="0"/>
        <v>0.81096568727697493</v>
      </c>
      <c r="E30" s="288">
        <v>64280723</v>
      </c>
      <c r="F30" s="288">
        <v>61402559</v>
      </c>
      <c r="G30" s="288">
        <v>61402559</v>
      </c>
      <c r="H30" s="288">
        <v>49795368.460000001</v>
      </c>
      <c r="I30" s="288">
        <v>8792586.5600000005</v>
      </c>
      <c r="J30" s="288">
        <v>49795368.460000001</v>
      </c>
      <c r="K30" s="289">
        <v>49795368.460000001</v>
      </c>
      <c r="L30" s="290">
        <f t="shared" si="1"/>
        <v>58587955.020000003</v>
      </c>
      <c r="M30" s="286" t="s">
        <v>347</v>
      </c>
    </row>
    <row r="31" spans="1:13" ht="85.5">
      <c r="A31" s="253"/>
      <c r="B31" s="285" t="s">
        <v>268</v>
      </c>
      <c r="C31" s="286" t="s">
        <v>269</v>
      </c>
      <c r="D31" s="287">
        <f t="shared" si="0"/>
        <v>0.89130695470588239</v>
      </c>
      <c r="E31" s="288">
        <v>20000000</v>
      </c>
      <c r="F31" s="288">
        <v>17000000</v>
      </c>
      <c r="G31" s="288">
        <v>16500000</v>
      </c>
      <c r="H31" s="288">
        <v>15152218.23</v>
      </c>
      <c r="I31" s="288">
        <v>1820241.27</v>
      </c>
      <c r="J31" s="288">
        <v>15152218.23</v>
      </c>
      <c r="K31" s="289">
        <v>15152218.23</v>
      </c>
      <c r="L31" s="290">
        <f t="shared" si="1"/>
        <v>16972459.5</v>
      </c>
      <c r="M31" s="286" t="s">
        <v>348</v>
      </c>
    </row>
    <row r="32" spans="1:13" ht="85.5">
      <c r="A32" s="253"/>
      <c r="B32" s="285" t="s">
        <v>270</v>
      </c>
      <c r="C32" s="286" t="s">
        <v>271</v>
      </c>
      <c r="D32" s="287">
        <f t="shared" si="0"/>
        <v>0.95383998507693335</v>
      </c>
      <c r="E32" s="288">
        <v>10000000</v>
      </c>
      <c r="F32" s="288">
        <v>6000000.0099999998</v>
      </c>
      <c r="G32" s="288">
        <v>6000000.0099999998</v>
      </c>
      <c r="H32" s="288">
        <v>5723039.9199999999</v>
      </c>
      <c r="I32" s="288">
        <v>268572.13</v>
      </c>
      <c r="J32" s="288">
        <v>5723039.9199999999</v>
      </c>
      <c r="K32" s="289">
        <v>5723039.9199999999</v>
      </c>
      <c r="L32" s="290">
        <f t="shared" si="1"/>
        <v>5991612.0499999998</v>
      </c>
      <c r="M32" s="286" t="s">
        <v>349</v>
      </c>
    </row>
    <row r="33" spans="1:13" ht="85.5">
      <c r="A33" s="253"/>
      <c r="B33" s="285" t="s">
        <v>272</v>
      </c>
      <c r="C33" s="286" t="s">
        <v>273</v>
      </c>
      <c r="D33" s="287">
        <f t="shared" si="0"/>
        <v>0.93878465790410237</v>
      </c>
      <c r="E33" s="288">
        <v>33338379</v>
      </c>
      <c r="F33" s="288">
        <v>38161571.920000002</v>
      </c>
      <c r="G33" s="288">
        <v>38161571.920000002</v>
      </c>
      <c r="H33" s="288">
        <v>35825498.240000002</v>
      </c>
      <c r="I33" s="288">
        <v>2322611.9300000002</v>
      </c>
      <c r="J33" s="288">
        <v>35825498.240000002</v>
      </c>
      <c r="K33" s="290">
        <v>35825498.240000002</v>
      </c>
      <c r="L33" s="290">
        <f t="shared" si="1"/>
        <v>38148110.170000002</v>
      </c>
      <c r="M33" s="286" t="s">
        <v>348</v>
      </c>
    </row>
    <row r="34" spans="1:13" ht="99.75">
      <c r="A34" s="253"/>
      <c r="B34" s="285" t="s">
        <v>274</v>
      </c>
      <c r="C34" s="286" t="s">
        <v>275</v>
      </c>
      <c r="D34" s="287">
        <f t="shared" si="0"/>
        <v>0.99913874052776175</v>
      </c>
      <c r="E34" s="288">
        <v>8917243</v>
      </c>
      <c r="F34" s="288">
        <v>8917243</v>
      </c>
      <c r="G34" s="288">
        <v>8917243</v>
      </c>
      <c r="H34" s="288">
        <v>8909562.9399999995</v>
      </c>
      <c r="I34" s="288">
        <v>0.32</v>
      </c>
      <c r="J34" s="288">
        <v>8909562.9399999995</v>
      </c>
      <c r="K34" s="290">
        <v>8909562.9399999995</v>
      </c>
      <c r="L34" s="290">
        <f t="shared" si="1"/>
        <v>8909563.2599999998</v>
      </c>
      <c r="M34" s="286" t="s">
        <v>350</v>
      </c>
    </row>
    <row r="35" spans="1:13" ht="156.75">
      <c r="A35" s="253"/>
      <c r="B35" s="285" t="s">
        <v>276</v>
      </c>
      <c r="C35" s="286" t="s">
        <v>277</v>
      </c>
      <c r="D35" s="287">
        <f t="shared" si="0"/>
        <v>0</v>
      </c>
      <c r="E35" s="288">
        <v>10500000</v>
      </c>
      <c r="F35" s="288">
        <v>134338.96</v>
      </c>
      <c r="G35" s="288">
        <v>134338.96</v>
      </c>
      <c r="H35" s="288">
        <v>0</v>
      </c>
      <c r="I35" s="288">
        <v>0</v>
      </c>
      <c r="J35" s="288">
        <v>0</v>
      </c>
      <c r="K35" s="289">
        <v>0</v>
      </c>
      <c r="L35" s="290">
        <f t="shared" si="1"/>
        <v>0</v>
      </c>
      <c r="M35" s="286" t="s">
        <v>351</v>
      </c>
    </row>
    <row r="36" spans="1:13" ht="99.75">
      <c r="A36" s="253"/>
      <c r="B36" s="285" t="s">
        <v>278</v>
      </c>
      <c r="C36" s="286" t="s">
        <v>279</v>
      </c>
      <c r="D36" s="287">
        <f t="shared" si="0"/>
        <v>0.5059549141666666</v>
      </c>
      <c r="E36" s="288">
        <v>28000000</v>
      </c>
      <c r="F36" s="288">
        <v>12000000</v>
      </c>
      <c r="G36" s="288">
        <v>12000000</v>
      </c>
      <c r="H36" s="288">
        <v>6071458.9699999997</v>
      </c>
      <c r="I36" s="288">
        <v>5923099.7300000004</v>
      </c>
      <c r="J36" s="288">
        <v>6071458.9699999997</v>
      </c>
      <c r="K36" s="290">
        <v>6071458.9699999997</v>
      </c>
      <c r="L36" s="290">
        <f t="shared" si="1"/>
        <v>11994558.699999999</v>
      </c>
      <c r="M36" s="286" t="s">
        <v>352</v>
      </c>
    </row>
    <row r="37" spans="1:13" ht="114">
      <c r="A37" s="253"/>
      <c r="B37" s="285" t="s">
        <v>280</v>
      </c>
      <c r="C37" s="286" t="s">
        <v>281</v>
      </c>
      <c r="D37" s="287">
        <f t="shared" si="0"/>
        <v>0.89285608649353698</v>
      </c>
      <c r="E37" s="288">
        <v>13426113</v>
      </c>
      <c r="F37" s="288">
        <v>13426113</v>
      </c>
      <c r="G37" s="288">
        <v>13426113</v>
      </c>
      <c r="H37" s="288">
        <v>11987586.710000001</v>
      </c>
      <c r="I37" s="288">
        <v>1418155.19</v>
      </c>
      <c r="J37" s="288">
        <v>11987586.710000001</v>
      </c>
      <c r="K37" s="289">
        <v>11987586.710000001</v>
      </c>
      <c r="L37" s="290">
        <f t="shared" si="1"/>
        <v>13405741.9</v>
      </c>
      <c r="M37" s="286" t="s">
        <v>353</v>
      </c>
    </row>
    <row r="38" spans="1:13" ht="128.25">
      <c r="A38" s="253"/>
      <c r="B38" s="285" t="s">
        <v>282</v>
      </c>
      <c r="C38" s="286" t="s">
        <v>283</v>
      </c>
      <c r="D38" s="287">
        <f t="shared" si="0"/>
        <v>0.66039960240963858</v>
      </c>
      <c r="E38" s="288">
        <v>7000000</v>
      </c>
      <c r="F38" s="288">
        <v>8300000</v>
      </c>
      <c r="G38" s="288">
        <v>8300000</v>
      </c>
      <c r="H38" s="288">
        <v>5481316.7000000002</v>
      </c>
      <c r="I38" s="288">
        <v>1515833.52</v>
      </c>
      <c r="J38" s="288">
        <v>5481316.7000000002</v>
      </c>
      <c r="K38" s="290">
        <v>5481316.7000000002</v>
      </c>
      <c r="L38" s="290">
        <f t="shared" si="1"/>
        <v>6997150.2200000007</v>
      </c>
      <c r="M38" s="286" t="s">
        <v>354</v>
      </c>
    </row>
    <row r="39" spans="1:13" ht="114">
      <c r="A39" s="253"/>
      <c r="B39" s="285" t="s">
        <v>284</v>
      </c>
      <c r="C39" s="286" t="s">
        <v>285</v>
      </c>
      <c r="D39" s="287">
        <f t="shared" si="0"/>
        <v>0.73554192757660164</v>
      </c>
      <c r="E39" s="288">
        <v>24000000</v>
      </c>
      <c r="F39" s="288">
        <v>17950000</v>
      </c>
      <c r="G39" s="288">
        <v>17950000</v>
      </c>
      <c r="H39" s="288">
        <v>13202977.6</v>
      </c>
      <c r="I39" s="288">
        <v>4730012.09</v>
      </c>
      <c r="J39" s="288">
        <v>13202977.6</v>
      </c>
      <c r="K39" s="289">
        <v>13202977.6</v>
      </c>
      <c r="L39" s="290">
        <f t="shared" si="1"/>
        <v>17932989.689999998</v>
      </c>
      <c r="M39" s="286" t="s">
        <v>353</v>
      </c>
    </row>
    <row r="40" spans="1:13" ht="71.25">
      <c r="A40" s="253"/>
      <c r="B40" s="285" t="s">
        <v>286</v>
      </c>
      <c r="C40" s="286" t="s">
        <v>287</v>
      </c>
      <c r="D40" s="287">
        <f t="shared" si="0"/>
        <v>0.97297183464196779</v>
      </c>
      <c r="E40" s="288">
        <v>10740890</v>
      </c>
      <c r="F40" s="288">
        <v>17874200.620000001</v>
      </c>
      <c r="G40" s="288">
        <v>17874200.620000001</v>
      </c>
      <c r="H40" s="288">
        <v>17391093.77</v>
      </c>
      <c r="I40" s="288">
        <v>449786.01</v>
      </c>
      <c r="J40" s="288">
        <v>17391093.77</v>
      </c>
      <c r="K40" s="289">
        <v>17391093.77</v>
      </c>
      <c r="L40" s="290">
        <f t="shared" si="1"/>
        <v>17840879.780000001</v>
      </c>
      <c r="M40" s="286" t="s">
        <v>355</v>
      </c>
    </row>
    <row r="41" spans="1:13" ht="128.25">
      <c r="A41" s="253"/>
      <c r="B41" s="285" t="s">
        <v>288</v>
      </c>
      <c r="C41" s="286" t="s">
        <v>289</v>
      </c>
      <c r="D41" s="287">
        <f t="shared" si="0"/>
        <v>0.77976055249535292</v>
      </c>
      <c r="E41" s="288">
        <v>6000000</v>
      </c>
      <c r="F41" s="288">
        <v>3159246.12</v>
      </c>
      <c r="G41" s="288">
        <v>3159246.12</v>
      </c>
      <c r="H41" s="288">
        <v>2463455.5</v>
      </c>
      <c r="I41" s="288">
        <v>593849.72</v>
      </c>
      <c r="J41" s="288">
        <v>2463455.5</v>
      </c>
      <c r="K41" s="290">
        <v>2463455.5</v>
      </c>
      <c r="L41" s="290">
        <f t="shared" si="1"/>
        <v>3057305.2199999997</v>
      </c>
      <c r="M41" s="286" t="s">
        <v>356</v>
      </c>
    </row>
    <row r="42" spans="1:13" ht="199.5">
      <c r="A42" s="253"/>
      <c r="B42" s="285" t="s">
        <v>290</v>
      </c>
      <c r="C42" s="286" t="s">
        <v>291</v>
      </c>
      <c r="D42" s="287">
        <f t="shared" si="0"/>
        <v>0.87071562840680217</v>
      </c>
      <c r="E42" s="288">
        <v>14000000</v>
      </c>
      <c r="F42" s="288">
        <v>14913509.16</v>
      </c>
      <c r="G42" s="288">
        <v>14913509.16</v>
      </c>
      <c r="H42" s="288">
        <v>12985425.5</v>
      </c>
      <c r="I42" s="288">
        <v>1907561.03</v>
      </c>
      <c r="J42" s="288">
        <v>12985425.5</v>
      </c>
      <c r="K42" s="290">
        <v>12985425.5</v>
      </c>
      <c r="L42" s="290">
        <f t="shared" si="1"/>
        <v>14892986.529999999</v>
      </c>
      <c r="M42" s="286" t="s">
        <v>357</v>
      </c>
    </row>
    <row r="43" spans="1:13" ht="128.25">
      <c r="A43" s="253"/>
      <c r="B43" s="285" t="s">
        <v>292</v>
      </c>
      <c r="C43" s="286" t="s">
        <v>293</v>
      </c>
      <c r="D43" s="287">
        <f t="shared" si="0"/>
        <v>0.99996449833802348</v>
      </c>
      <c r="E43" s="288">
        <v>64427684</v>
      </c>
      <c r="F43" s="288">
        <v>34427684</v>
      </c>
      <c r="G43" s="288">
        <v>34427684</v>
      </c>
      <c r="H43" s="288">
        <v>34426461.759999998</v>
      </c>
      <c r="I43" s="288">
        <v>0</v>
      </c>
      <c r="J43" s="288">
        <v>34426461.759999998</v>
      </c>
      <c r="K43" s="290">
        <v>34426461.759999998</v>
      </c>
      <c r="L43" s="290">
        <f t="shared" si="1"/>
        <v>34426461.759999998</v>
      </c>
      <c r="M43" s="286" t="s">
        <v>358</v>
      </c>
    </row>
    <row r="44" spans="1:13" ht="57">
      <c r="A44" s="253"/>
      <c r="B44" s="285" t="s">
        <v>294</v>
      </c>
      <c r="C44" s="286" t="s">
        <v>295</v>
      </c>
      <c r="D44" s="287">
        <f t="shared" si="0"/>
        <v>0</v>
      </c>
      <c r="E44" s="288">
        <v>0</v>
      </c>
      <c r="F44" s="288">
        <v>5500000</v>
      </c>
      <c r="G44" s="288">
        <v>5500000</v>
      </c>
      <c r="H44" s="288">
        <v>0</v>
      </c>
      <c r="I44" s="288">
        <v>5494041.54</v>
      </c>
      <c r="J44" s="288">
        <v>0</v>
      </c>
      <c r="K44" s="290">
        <v>0</v>
      </c>
      <c r="L44" s="290">
        <f t="shared" si="1"/>
        <v>5494041.54</v>
      </c>
      <c r="M44" s="286" t="s">
        <v>359</v>
      </c>
    </row>
    <row r="45" spans="1:13" ht="57">
      <c r="A45" s="253"/>
      <c r="B45" s="285" t="s">
        <v>296</v>
      </c>
      <c r="C45" s="286" t="s">
        <v>297</v>
      </c>
      <c r="D45" s="287">
        <f t="shared" si="0"/>
        <v>0</v>
      </c>
      <c r="E45" s="288">
        <v>0</v>
      </c>
      <c r="F45" s="288">
        <v>4900000</v>
      </c>
      <c r="G45" s="288">
        <v>4900000</v>
      </c>
      <c r="H45" s="288">
        <v>0</v>
      </c>
      <c r="I45" s="288">
        <v>4891581.76</v>
      </c>
      <c r="J45" s="288">
        <v>0</v>
      </c>
      <c r="K45" s="290">
        <v>0</v>
      </c>
      <c r="L45" s="290">
        <f t="shared" si="1"/>
        <v>4891581.76</v>
      </c>
      <c r="M45" s="286" t="s">
        <v>360</v>
      </c>
    </row>
    <row r="46" spans="1:13" ht="57">
      <c r="A46" s="253"/>
      <c r="B46" s="285" t="s">
        <v>298</v>
      </c>
      <c r="C46" s="286" t="s">
        <v>299</v>
      </c>
      <c r="D46" s="287">
        <f t="shared" si="0"/>
        <v>0</v>
      </c>
      <c r="E46" s="288">
        <v>0</v>
      </c>
      <c r="F46" s="288">
        <v>4900000</v>
      </c>
      <c r="G46" s="288">
        <v>4900000</v>
      </c>
      <c r="H46" s="288">
        <v>0</v>
      </c>
      <c r="I46" s="288">
        <v>4891968.3899999997</v>
      </c>
      <c r="J46" s="288">
        <v>0</v>
      </c>
      <c r="K46" s="290">
        <v>0</v>
      </c>
      <c r="L46" s="290">
        <f t="shared" si="1"/>
        <v>4891968.3899999997</v>
      </c>
      <c r="M46" s="286" t="s">
        <v>361</v>
      </c>
    </row>
    <row r="47" spans="1:13" ht="57">
      <c r="A47" s="253"/>
      <c r="B47" s="285" t="s">
        <v>300</v>
      </c>
      <c r="C47" s="286" t="s">
        <v>301</v>
      </c>
      <c r="D47" s="287">
        <f t="shared" si="0"/>
        <v>0.54693630333333332</v>
      </c>
      <c r="E47" s="288">
        <v>0</v>
      </c>
      <c r="F47" s="288">
        <v>6000000</v>
      </c>
      <c r="G47" s="288">
        <v>6000000</v>
      </c>
      <c r="H47" s="288">
        <v>3281617.82</v>
      </c>
      <c r="I47" s="288">
        <v>2718382.18</v>
      </c>
      <c r="J47" s="288">
        <v>3281617.82</v>
      </c>
      <c r="K47" s="290">
        <v>3281617.82</v>
      </c>
      <c r="L47" s="290">
        <f t="shared" si="1"/>
        <v>6000000</v>
      </c>
      <c r="M47" s="286" t="s">
        <v>362</v>
      </c>
    </row>
    <row r="48" spans="1:13" ht="57">
      <c r="A48" s="253"/>
      <c r="B48" s="285" t="s">
        <v>302</v>
      </c>
      <c r="C48" s="286" t="s">
        <v>303</v>
      </c>
      <c r="D48" s="287">
        <f t="shared" si="0"/>
        <v>0.24661221875</v>
      </c>
      <c r="E48" s="288">
        <v>0</v>
      </c>
      <c r="F48" s="288">
        <v>1600000</v>
      </c>
      <c r="G48" s="288">
        <v>1600000</v>
      </c>
      <c r="H48" s="288">
        <v>394579.55</v>
      </c>
      <c r="I48" s="288">
        <v>1200000</v>
      </c>
      <c r="J48" s="288">
        <v>394579.55</v>
      </c>
      <c r="K48" s="290">
        <v>394579.55</v>
      </c>
      <c r="L48" s="290">
        <f t="shared" si="1"/>
        <v>1594579.55</v>
      </c>
      <c r="M48" s="286" t="s">
        <v>363</v>
      </c>
    </row>
    <row r="49" spans="1:13" ht="57">
      <c r="A49" s="253"/>
      <c r="B49" s="285" t="s">
        <v>304</v>
      </c>
      <c r="C49" s="286" t="s">
        <v>305</v>
      </c>
      <c r="D49" s="287">
        <f t="shared" si="0"/>
        <v>0.6995508931034482</v>
      </c>
      <c r="E49" s="288">
        <v>0</v>
      </c>
      <c r="F49" s="288">
        <v>2900000</v>
      </c>
      <c r="G49" s="288">
        <v>2900000</v>
      </c>
      <c r="H49" s="288">
        <v>2028697.5899999999</v>
      </c>
      <c r="I49" s="288">
        <v>866243.62</v>
      </c>
      <c r="J49" s="288">
        <v>2028697.5899999999</v>
      </c>
      <c r="K49" s="290">
        <v>2028697.5899999999</v>
      </c>
      <c r="L49" s="290">
        <f t="shared" si="1"/>
        <v>2894941.21</v>
      </c>
      <c r="M49" s="286" t="s">
        <v>364</v>
      </c>
    </row>
    <row r="50" spans="1:13" ht="57">
      <c r="A50" s="253"/>
      <c r="B50" s="285" t="s">
        <v>306</v>
      </c>
      <c r="C50" s="286" t="s">
        <v>307</v>
      </c>
      <c r="D50" s="287">
        <f t="shared" si="0"/>
        <v>0</v>
      </c>
      <c r="E50" s="288">
        <v>0</v>
      </c>
      <c r="F50" s="288">
        <v>5000000</v>
      </c>
      <c r="G50" s="288">
        <v>5000000</v>
      </c>
      <c r="H50" s="288">
        <v>0</v>
      </c>
      <c r="I50" s="288">
        <v>4974679.51</v>
      </c>
      <c r="J50" s="288">
        <v>0</v>
      </c>
      <c r="K50" s="290">
        <v>0</v>
      </c>
      <c r="L50" s="290">
        <f t="shared" si="1"/>
        <v>4974679.51</v>
      </c>
      <c r="M50" s="286" t="s">
        <v>365</v>
      </c>
    </row>
    <row r="51" spans="1:13" ht="57">
      <c r="A51" s="253"/>
      <c r="B51" s="285" t="s">
        <v>308</v>
      </c>
      <c r="C51" s="286" t="s">
        <v>309</v>
      </c>
      <c r="D51" s="287">
        <f t="shared" si="0"/>
        <v>0</v>
      </c>
      <c r="E51" s="288">
        <v>0</v>
      </c>
      <c r="F51" s="288">
        <v>5600000</v>
      </c>
      <c r="G51" s="288">
        <v>5600000</v>
      </c>
      <c r="H51" s="288">
        <v>0</v>
      </c>
      <c r="I51" s="288">
        <v>5599959.6399999997</v>
      </c>
      <c r="J51" s="288">
        <v>0</v>
      </c>
      <c r="K51" s="290">
        <v>0</v>
      </c>
      <c r="L51" s="290">
        <f t="shared" si="1"/>
        <v>5599959.6399999997</v>
      </c>
      <c r="M51" s="286" t="s">
        <v>366</v>
      </c>
    </row>
    <row r="52" spans="1:13" ht="57">
      <c r="A52" s="253"/>
      <c r="B52" s="285" t="s">
        <v>310</v>
      </c>
      <c r="C52" s="286" t="s">
        <v>311</v>
      </c>
      <c r="D52" s="287">
        <f t="shared" si="0"/>
        <v>0.47088184065934063</v>
      </c>
      <c r="E52" s="288">
        <v>0</v>
      </c>
      <c r="F52" s="288">
        <v>2184000</v>
      </c>
      <c r="G52" s="288">
        <v>2184000</v>
      </c>
      <c r="H52" s="288">
        <v>1028405.94</v>
      </c>
      <c r="I52" s="288">
        <v>1155594.06</v>
      </c>
      <c r="J52" s="288">
        <v>1028405.94</v>
      </c>
      <c r="K52" s="290">
        <v>1028405.94</v>
      </c>
      <c r="L52" s="290">
        <f t="shared" si="1"/>
        <v>2184000</v>
      </c>
      <c r="M52" s="286" t="s">
        <v>367</v>
      </c>
    </row>
    <row r="53" spans="1:13" ht="142.5">
      <c r="A53" s="253"/>
      <c r="B53" s="285" t="s">
        <v>312</v>
      </c>
      <c r="C53" s="286" t="s">
        <v>313</v>
      </c>
      <c r="D53" s="287">
        <f t="shared" si="0"/>
        <v>0.99971942499999999</v>
      </c>
      <c r="E53" s="288">
        <v>0</v>
      </c>
      <c r="F53" s="288">
        <v>6000000</v>
      </c>
      <c r="G53" s="288">
        <v>6000000</v>
      </c>
      <c r="H53" s="288">
        <v>5998316.5499999998</v>
      </c>
      <c r="I53" s="288">
        <v>0</v>
      </c>
      <c r="J53" s="288">
        <v>5998316.5499999998</v>
      </c>
      <c r="K53" s="290">
        <v>5998316.5499999998</v>
      </c>
      <c r="L53" s="290">
        <f t="shared" si="1"/>
        <v>5998316.5499999998</v>
      </c>
      <c r="M53" s="286" t="s">
        <v>368</v>
      </c>
    </row>
    <row r="54" spans="1:13" ht="213.75">
      <c r="A54" s="253"/>
      <c r="B54" s="285" t="s">
        <v>314</v>
      </c>
      <c r="C54" s="286" t="s">
        <v>315</v>
      </c>
      <c r="D54" s="287">
        <f t="shared" si="0"/>
        <v>0.99548867333333335</v>
      </c>
      <c r="E54" s="288">
        <v>0</v>
      </c>
      <c r="F54" s="288">
        <v>6000000</v>
      </c>
      <c r="G54" s="288">
        <v>6000000</v>
      </c>
      <c r="H54" s="288">
        <v>5972932.04</v>
      </c>
      <c r="I54" s="288">
        <v>0.02</v>
      </c>
      <c r="J54" s="288">
        <v>5972932.04</v>
      </c>
      <c r="K54" s="289">
        <v>5972932.04</v>
      </c>
      <c r="L54" s="290">
        <f t="shared" si="1"/>
        <v>5972932.0599999996</v>
      </c>
      <c r="M54" s="286" t="s">
        <v>369</v>
      </c>
    </row>
    <row r="55" spans="1:13" ht="128.25">
      <c r="A55" s="253"/>
      <c r="B55" s="285" t="s">
        <v>316</v>
      </c>
      <c r="C55" s="286" t="s">
        <v>317</v>
      </c>
      <c r="D55" s="287">
        <f t="shared" si="0"/>
        <v>1</v>
      </c>
      <c r="E55" s="288">
        <v>0</v>
      </c>
      <c r="F55" s="288">
        <v>18000000</v>
      </c>
      <c r="G55" s="288">
        <v>18000000</v>
      </c>
      <c r="H55" s="288">
        <v>18000000</v>
      </c>
      <c r="I55" s="288">
        <v>0</v>
      </c>
      <c r="J55" s="288">
        <v>18000000</v>
      </c>
      <c r="K55" s="289">
        <v>18000000</v>
      </c>
      <c r="L55" s="290">
        <f t="shared" si="1"/>
        <v>18000000</v>
      </c>
      <c r="M55" s="286" t="s">
        <v>370</v>
      </c>
    </row>
    <row r="56" spans="1:13" ht="114">
      <c r="A56" s="253"/>
      <c r="B56" s="285" t="s">
        <v>318</v>
      </c>
      <c r="C56" s="286" t="s">
        <v>319</v>
      </c>
      <c r="D56" s="287">
        <f t="shared" si="0"/>
        <v>0.99966404549999999</v>
      </c>
      <c r="E56" s="288">
        <v>0</v>
      </c>
      <c r="F56" s="288">
        <v>40000000</v>
      </c>
      <c r="G56" s="288">
        <v>40000000</v>
      </c>
      <c r="H56" s="288">
        <v>39986561.82</v>
      </c>
      <c r="I56" s="288">
        <v>0.12</v>
      </c>
      <c r="J56" s="288">
        <v>39986561.82</v>
      </c>
      <c r="K56" s="289">
        <v>39986561.82</v>
      </c>
      <c r="L56" s="290">
        <f t="shared" si="1"/>
        <v>39986561.939999998</v>
      </c>
      <c r="M56" s="286" t="s">
        <v>371</v>
      </c>
    </row>
    <row r="57" spans="1:13" ht="71.25">
      <c r="A57" s="253"/>
      <c r="B57" s="285" t="s">
        <v>320</v>
      </c>
      <c r="C57" s="286" t="s">
        <v>321</v>
      </c>
      <c r="D57" s="287">
        <f t="shared" si="0"/>
        <v>0.50747153090909092</v>
      </c>
      <c r="E57" s="288">
        <v>0</v>
      </c>
      <c r="F57" s="288">
        <v>11000000</v>
      </c>
      <c r="G57" s="288">
        <v>11000000</v>
      </c>
      <c r="H57" s="288">
        <v>5582186.8399999999</v>
      </c>
      <c r="I57" s="288">
        <v>5415605.7300000004</v>
      </c>
      <c r="J57" s="288">
        <v>5582186.8399999999</v>
      </c>
      <c r="K57" s="289">
        <v>5582186.8399999999</v>
      </c>
      <c r="L57" s="290">
        <f t="shared" si="1"/>
        <v>10997792.57</v>
      </c>
      <c r="M57" s="286" t="s">
        <v>372</v>
      </c>
    </row>
    <row r="58" spans="1:13" ht="114">
      <c r="A58" s="253"/>
      <c r="B58" s="285" t="s">
        <v>322</v>
      </c>
      <c r="C58" s="286" t="s">
        <v>323</v>
      </c>
      <c r="D58" s="287">
        <f t="shared" si="0"/>
        <v>0.99937432159999995</v>
      </c>
      <c r="E58" s="288">
        <v>0</v>
      </c>
      <c r="F58" s="288">
        <v>50000000</v>
      </c>
      <c r="G58" s="288">
        <v>49997057</v>
      </c>
      <c r="H58" s="288">
        <v>49968716.079999998</v>
      </c>
      <c r="I58" s="288">
        <v>0</v>
      </c>
      <c r="J58" s="288">
        <v>49968716.079999998</v>
      </c>
      <c r="K58" s="289">
        <v>49968716.079999998</v>
      </c>
      <c r="L58" s="290">
        <f t="shared" si="1"/>
        <v>49968716.079999998</v>
      </c>
      <c r="M58" s="286" t="s">
        <v>373</v>
      </c>
    </row>
    <row r="59" spans="1:13" ht="57">
      <c r="A59" s="253"/>
      <c r="B59" s="285" t="s">
        <v>324</v>
      </c>
      <c r="C59" s="286" t="s">
        <v>325</v>
      </c>
      <c r="D59" s="287">
        <f t="shared" si="0"/>
        <v>0.63188135888072516</v>
      </c>
      <c r="E59" s="288">
        <v>0</v>
      </c>
      <c r="F59" s="288">
        <v>15314252.689999999</v>
      </c>
      <c r="G59" s="288">
        <v>15314252.689999999</v>
      </c>
      <c r="H59" s="288">
        <v>9676790.8000000007</v>
      </c>
      <c r="I59" s="288">
        <v>5497524.2899999991</v>
      </c>
      <c r="J59" s="288">
        <v>9676790.8000000007</v>
      </c>
      <c r="K59" s="289">
        <v>9676790.8000000007</v>
      </c>
      <c r="L59" s="290">
        <f t="shared" si="1"/>
        <v>15174315.09</v>
      </c>
      <c r="M59" s="286" t="s">
        <v>372</v>
      </c>
    </row>
    <row r="60" spans="1:13" ht="114">
      <c r="A60" s="253"/>
      <c r="B60" s="285" t="s">
        <v>326</v>
      </c>
      <c r="C60" s="286" t="s">
        <v>327</v>
      </c>
      <c r="D60" s="287">
        <f t="shared" si="0"/>
        <v>0.79462474818181827</v>
      </c>
      <c r="E60" s="288">
        <v>0</v>
      </c>
      <c r="F60" s="288">
        <v>11000000</v>
      </c>
      <c r="G60" s="288">
        <v>11000000</v>
      </c>
      <c r="H60" s="288">
        <v>8740872.2300000004</v>
      </c>
      <c r="I60" s="288">
        <v>2257380.0099999998</v>
      </c>
      <c r="J60" s="288">
        <v>8740872.2300000004</v>
      </c>
      <c r="K60" s="289">
        <v>8740872.2300000004</v>
      </c>
      <c r="L60" s="290">
        <f t="shared" si="1"/>
        <v>10998252.24</v>
      </c>
      <c r="M60" s="286" t="s">
        <v>374</v>
      </c>
    </row>
    <row r="61" spans="1:13" ht="128.25">
      <c r="A61" s="253"/>
      <c r="B61" s="285" t="s">
        <v>1149</v>
      </c>
      <c r="C61" s="286" t="s">
        <v>1185</v>
      </c>
      <c r="D61" s="287">
        <f t="shared" si="0"/>
        <v>0.99545453944618423</v>
      </c>
      <c r="E61" s="288">
        <v>0</v>
      </c>
      <c r="F61" s="288">
        <v>55823722.810000002</v>
      </c>
      <c r="G61" s="288">
        <v>55823722.810000002</v>
      </c>
      <c r="H61" s="288">
        <v>55569978.280000001</v>
      </c>
      <c r="I61" s="288">
        <v>253744.53</v>
      </c>
      <c r="J61" s="288">
        <v>55569978.280000001</v>
      </c>
      <c r="K61" s="289">
        <v>55569978.280000001</v>
      </c>
      <c r="L61" s="290">
        <f t="shared" si="1"/>
        <v>55823722.810000002</v>
      </c>
      <c r="M61" s="286" t="s">
        <v>1186</v>
      </c>
    </row>
    <row r="62" spans="1:13" ht="156.75">
      <c r="A62" s="253"/>
      <c r="B62" s="285" t="s">
        <v>1150</v>
      </c>
      <c r="C62" s="286" t="s">
        <v>1187</v>
      </c>
      <c r="D62" s="287">
        <f t="shared" si="0"/>
        <v>0.8607593176230659</v>
      </c>
      <c r="E62" s="288">
        <v>0</v>
      </c>
      <c r="F62" s="288">
        <v>8999999.9900000002</v>
      </c>
      <c r="G62" s="288">
        <v>8999999.9900000002</v>
      </c>
      <c r="H62" s="288">
        <v>7746833.8500000006</v>
      </c>
      <c r="I62" s="288">
        <v>1253166.1400000001</v>
      </c>
      <c r="J62" s="288">
        <v>7746833.8500000006</v>
      </c>
      <c r="K62" s="290">
        <v>7746833.8500000006</v>
      </c>
      <c r="L62" s="290">
        <f t="shared" si="1"/>
        <v>8999999.9900000002</v>
      </c>
      <c r="M62" s="286" t="s">
        <v>1188</v>
      </c>
    </row>
    <row r="63" spans="1:13" ht="99.75">
      <c r="A63" s="253"/>
      <c r="B63" s="285" t="s">
        <v>1151</v>
      </c>
      <c r="C63" s="286" t="s">
        <v>1189</v>
      </c>
      <c r="D63" s="287">
        <f t="shared" si="0"/>
        <v>0.94147170363636357</v>
      </c>
      <c r="E63" s="288">
        <v>0</v>
      </c>
      <c r="F63" s="288">
        <v>16500000</v>
      </c>
      <c r="G63" s="288">
        <v>16500000</v>
      </c>
      <c r="H63" s="288">
        <v>15534283.109999999</v>
      </c>
      <c r="I63" s="288">
        <v>965716.8899999999</v>
      </c>
      <c r="J63" s="288">
        <v>15534283.109999999</v>
      </c>
      <c r="K63" s="290">
        <v>15534283.109999999</v>
      </c>
      <c r="L63" s="290">
        <f t="shared" si="1"/>
        <v>16500000</v>
      </c>
      <c r="M63" s="286" t="s">
        <v>1190</v>
      </c>
    </row>
    <row r="64" spans="1:13" ht="15">
      <c r="B64" s="291" t="s">
        <v>119</v>
      </c>
      <c r="C64" s="292"/>
      <c r="D64" s="293"/>
      <c r="E64" s="294">
        <f t="shared" ref="E64:L64" si="2">SUBTOTAL(9,E9:E63)</f>
        <v>560831975</v>
      </c>
      <c r="F64" s="294">
        <f t="shared" si="2"/>
        <v>610236268.03999996</v>
      </c>
      <c r="G64" s="294">
        <f t="shared" si="2"/>
        <v>608426832.79999995</v>
      </c>
      <c r="H64" s="294">
        <f t="shared" si="2"/>
        <v>520435383.58000004</v>
      </c>
      <c r="I64" s="294">
        <f t="shared" si="2"/>
        <v>79797418.280000016</v>
      </c>
      <c r="J64" s="294">
        <f t="shared" si="2"/>
        <v>520435383.58000004</v>
      </c>
      <c r="K64" s="294">
        <f t="shared" si="2"/>
        <v>520435383.58000004</v>
      </c>
      <c r="L64" s="294">
        <f t="shared" si="2"/>
        <v>600232801.8599999</v>
      </c>
      <c r="M64" s="295"/>
    </row>
  </sheetData>
  <autoFilter ref="A8:T8"/>
  <mergeCells count="10">
    <mergeCell ref="B2:M2"/>
    <mergeCell ref="B7:B8"/>
    <mergeCell ref="C7:C8"/>
    <mergeCell ref="D7:D8"/>
    <mergeCell ref="M7:M8"/>
    <mergeCell ref="B4:C4"/>
    <mergeCell ref="D4:M4"/>
    <mergeCell ref="B5:C5"/>
    <mergeCell ref="D5:M5"/>
    <mergeCell ref="E7:L7"/>
  </mergeCells>
  <pageMargins left="0.19685039370078741" right="0.19685039370078741" top="1.3779527559055118" bottom="0.86614173228346458" header="0.39370078740157483" footer="0.59055118110236227"/>
  <pageSetup scale="38" fitToHeight="0" orientation="landscape" r:id="rId1"/>
  <headerFooter scaleWithDoc="0">
    <oddHeader xml:space="preserve">&amp;C&amp;G&amp;R
</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showGridLines="0" view="pageBreakPreview" topLeftCell="C1" zoomScaleNormal="90" zoomScaleSheetLayoutView="100" workbookViewId="0">
      <selection activeCell="L19" sqref="L19"/>
    </sheetView>
  </sheetViews>
  <sheetFormatPr baseColWidth="10" defaultColWidth="11.42578125" defaultRowHeight="12.75"/>
  <cols>
    <col min="1" max="1" width="0.85546875" style="47" customWidth="1"/>
    <col min="2" max="5" width="24.42578125" style="47" customWidth="1"/>
    <col min="6" max="6" width="36.85546875" style="47" customWidth="1"/>
    <col min="7" max="7" width="24.85546875" style="47" customWidth="1"/>
    <col min="8" max="8" width="2.85546875" style="47" customWidth="1"/>
    <col min="9" max="16384" width="11.42578125" style="47"/>
  </cols>
  <sheetData>
    <row r="1" spans="2:10" ht="14.45" customHeight="1"/>
    <row r="2" spans="2:10" ht="27" customHeight="1">
      <c r="B2" s="591" t="s">
        <v>75</v>
      </c>
      <c r="C2" s="591"/>
      <c r="D2" s="591"/>
      <c r="E2" s="591"/>
      <c r="F2" s="591"/>
      <c r="G2" s="591"/>
    </row>
    <row r="3" spans="2:10" ht="3" customHeight="1">
      <c r="B3" s="61"/>
      <c r="C3" s="61"/>
      <c r="D3" s="61"/>
      <c r="E3" s="61"/>
      <c r="F3" s="61"/>
      <c r="G3" s="61"/>
    </row>
    <row r="4" spans="2:10" ht="17.25" customHeight="1">
      <c r="B4" s="592" t="s">
        <v>76</v>
      </c>
      <c r="C4" s="472"/>
      <c r="D4" s="593" t="s">
        <v>216</v>
      </c>
      <c r="E4" s="594"/>
      <c r="F4" s="594"/>
      <c r="G4" s="595"/>
    </row>
    <row r="5" spans="2:10" ht="17.25" customHeight="1">
      <c r="B5" s="592" t="s">
        <v>82</v>
      </c>
      <c r="C5" s="472"/>
      <c r="D5" s="596" t="s">
        <v>218</v>
      </c>
      <c r="E5" s="597"/>
      <c r="F5" s="597"/>
      <c r="G5" s="598"/>
    </row>
    <row r="6" spans="2:10" ht="3" customHeight="1">
      <c r="B6" s="590"/>
      <c r="C6" s="590"/>
      <c r="D6" s="590"/>
      <c r="E6" s="590"/>
      <c r="F6" s="590"/>
      <c r="G6" s="590"/>
    </row>
    <row r="7" spans="2:10" ht="34.5" customHeight="1">
      <c r="B7" s="599" t="s">
        <v>184</v>
      </c>
      <c r="C7" s="601"/>
      <c r="D7" s="601"/>
      <c r="E7" s="601"/>
      <c r="F7" s="601"/>
      <c r="G7" s="601"/>
    </row>
    <row r="8" spans="2:10" ht="44.25" customHeight="1">
      <c r="B8" s="600" t="s">
        <v>11</v>
      </c>
      <c r="C8" s="600"/>
      <c r="D8" s="600" t="s">
        <v>1</v>
      </c>
      <c r="E8" s="600"/>
      <c r="F8" s="600" t="s">
        <v>84</v>
      </c>
      <c r="G8" s="600"/>
    </row>
    <row r="9" spans="2:10" ht="38.450000000000003" customHeight="1">
      <c r="B9" s="602">
        <v>3114028349</v>
      </c>
      <c r="C9" s="602"/>
      <c r="D9" s="603">
        <v>3181153124.8200002</v>
      </c>
      <c r="E9" s="603"/>
      <c r="F9" s="604">
        <f>IFERROR((($D9/$B9)-1)*100,"")</f>
        <v>2.1555608458592168</v>
      </c>
      <c r="G9" s="604"/>
      <c r="H9" s="231"/>
      <c r="I9" s="231"/>
      <c r="J9" s="231"/>
    </row>
    <row r="10" spans="2:10" ht="3" customHeight="1">
      <c r="B10" s="179"/>
      <c r="C10" s="179"/>
      <c r="D10" s="179"/>
      <c r="E10" s="180"/>
      <c r="F10" s="180"/>
      <c r="G10" s="181"/>
    </row>
    <row r="11" spans="2:10" ht="15" customHeight="1">
      <c r="B11" s="599" t="s">
        <v>85</v>
      </c>
      <c r="C11" s="599" t="s">
        <v>185</v>
      </c>
      <c r="D11" s="599" t="s">
        <v>186</v>
      </c>
      <c r="E11" s="599" t="s">
        <v>86</v>
      </c>
      <c r="F11" s="599" t="s">
        <v>187</v>
      </c>
      <c r="G11" s="599" t="s">
        <v>188</v>
      </c>
    </row>
    <row r="12" spans="2:10" ht="15" customHeight="1">
      <c r="B12" s="599"/>
      <c r="C12" s="599"/>
      <c r="D12" s="599"/>
      <c r="E12" s="599"/>
      <c r="F12" s="599"/>
      <c r="G12" s="599"/>
    </row>
    <row r="13" spans="2:10" ht="15" customHeight="1">
      <c r="B13" s="600"/>
      <c r="C13" s="600"/>
      <c r="D13" s="600"/>
      <c r="E13" s="600"/>
      <c r="F13" s="600"/>
      <c r="G13" s="600"/>
    </row>
    <row r="14" spans="2:10" ht="35.1" customHeight="1">
      <c r="B14" s="207"/>
      <c r="C14" s="207"/>
      <c r="D14" s="208"/>
      <c r="E14" s="209"/>
      <c r="F14" s="209"/>
      <c r="G14" s="210"/>
    </row>
    <row r="15" spans="2:10" ht="35.1" customHeight="1">
      <c r="B15" s="207"/>
      <c r="C15" s="207"/>
      <c r="D15" s="208"/>
      <c r="E15" s="209"/>
      <c r="F15" s="209"/>
      <c r="G15" s="210"/>
    </row>
    <row r="16" spans="2:10" ht="35.1" customHeight="1">
      <c r="B16" s="207"/>
      <c r="C16" s="207"/>
      <c r="D16" s="208"/>
      <c r="E16" s="209"/>
      <c r="F16" s="209"/>
      <c r="G16" s="210"/>
    </row>
    <row r="17" spans="2:7" ht="35.1" customHeight="1">
      <c r="B17" s="207"/>
      <c r="C17" s="207"/>
      <c r="D17" s="208"/>
      <c r="E17" s="209"/>
      <c r="F17" s="209"/>
      <c r="G17" s="210"/>
    </row>
    <row r="18" spans="2:7" ht="35.1" customHeight="1">
      <c r="B18" s="207"/>
      <c r="C18" s="207"/>
      <c r="D18" s="208"/>
      <c r="E18" s="209"/>
      <c r="F18" s="209"/>
      <c r="G18" s="210"/>
    </row>
    <row r="19" spans="2:7" ht="35.1" customHeight="1">
      <c r="B19" s="207"/>
      <c r="C19" s="207"/>
      <c r="D19" s="208"/>
      <c r="E19" s="209"/>
      <c r="F19" s="209"/>
      <c r="G19" s="210"/>
    </row>
    <row r="20" spans="2:7" ht="35.1" customHeight="1">
      <c r="B20" s="207"/>
      <c r="C20" s="207"/>
      <c r="D20" s="208"/>
      <c r="E20" s="209"/>
      <c r="F20" s="209"/>
      <c r="G20" s="210"/>
    </row>
    <row r="21" spans="2:7" ht="35.1" customHeight="1">
      <c r="B21" s="207"/>
      <c r="C21" s="207"/>
      <c r="D21" s="208"/>
      <c r="E21" s="209"/>
      <c r="F21" s="209"/>
      <c r="G21" s="210"/>
    </row>
    <row r="22" spans="2:7">
      <c r="B22" s="182"/>
    </row>
    <row r="23" spans="2:7">
      <c r="B23" s="183"/>
      <c r="C23" s="184"/>
    </row>
    <row r="24" spans="2:7">
      <c r="B24" s="185"/>
      <c r="C24" s="186"/>
    </row>
  </sheetData>
  <sheetProtection formatColumns="0" formatRows="0" insertColumns="0"/>
  <mergeCells count="19">
    <mergeCell ref="G11:G13"/>
    <mergeCell ref="B7:G7"/>
    <mergeCell ref="B8:C8"/>
    <mergeCell ref="D8:E8"/>
    <mergeCell ref="F8:G8"/>
    <mergeCell ref="B9:C9"/>
    <mergeCell ref="D9:E9"/>
    <mergeCell ref="F9:G9"/>
    <mergeCell ref="B11:B13"/>
    <mergeCell ref="C11:C13"/>
    <mergeCell ref="D11:D13"/>
    <mergeCell ref="E11:E13"/>
    <mergeCell ref="F11:F13"/>
    <mergeCell ref="B6:G6"/>
    <mergeCell ref="B2:G2"/>
    <mergeCell ref="B4:C4"/>
    <mergeCell ref="D4:G4"/>
    <mergeCell ref="B5:C5"/>
    <mergeCell ref="D5:G5"/>
  </mergeCells>
  <conditionalFormatting sqref="B5:B6">
    <cfRule type="cellIs" dxfId="13" priority="1" stopIfTrue="1" operator="equal">
      <formula>"VAYA A LA HOJA INICIO Y SELECIONE EL PERIODO CORRESPONDIENTE A ESTE INFORME"</formula>
    </cfRule>
  </conditionalFormatting>
  <pageMargins left="0.19685039370078741" right="0.19685039370078741" top="1.3779527559055118" bottom="0.86614173228346458" header="0.39370078740157483" footer="0.59055118110236227"/>
  <pageSetup scale="79" fitToHeight="0" orientation="landscape" r:id="rId1"/>
  <headerFooter scaleWithDoc="0">
    <oddHeader xml:space="preserve">&amp;C&amp;G&amp;R
</oddHeader>
    <oddFooter>&amp;R&amp;G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S35"/>
  <sheetViews>
    <sheetView showGridLines="0" view="pageBreakPreview" zoomScaleNormal="85" zoomScaleSheetLayoutView="100" workbookViewId="0">
      <selection activeCell="G37" sqref="G37"/>
    </sheetView>
  </sheetViews>
  <sheetFormatPr baseColWidth="10" defaultColWidth="11.42578125" defaultRowHeight="12.75"/>
  <cols>
    <col min="1" max="1" width="0.85546875" style="1" customWidth="1"/>
    <col min="2" max="2" width="34.42578125" style="3" customWidth="1"/>
    <col min="3" max="3" width="35.5703125" style="1" customWidth="1"/>
    <col min="4" max="4" width="15.42578125" style="1" customWidth="1"/>
    <col min="5" max="5" width="16.42578125" style="1" customWidth="1"/>
    <col min="6" max="6" width="20.5703125" style="1" customWidth="1"/>
    <col min="7" max="7" width="45.5703125" style="1" customWidth="1"/>
    <col min="8" max="8" width="1.5703125" style="1" customWidth="1"/>
    <col min="9" max="16384" width="11.42578125" style="1"/>
  </cols>
  <sheetData>
    <row r="1" spans="1:19" ht="14.45" customHeight="1"/>
    <row r="2" spans="1:19" ht="35.1" customHeight="1">
      <c r="B2" s="469" t="s">
        <v>6</v>
      </c>
      <c r="C2" s="469"/>
      <c r="D2" s="469"/>
      <c r="E2" s="469"/>
      <c r="F2" s="469"/>
      <c r="G2" s="469"/>
    </row>
    <row r="3" spans="1:19" ht="3" customHeight="1">
      <c r="B3" s="18"/>
      <c r="C3" s="9"/>
      <c r="D3" s="9"/>
      <c r="E3" s="9"/>
      <c r="F3" s="9"/>
      <c r="G3" s="9"/>
    </row>
    <row r="4" spans="1:19" ht="19.7" customHeight="1">
      <c r="B4" s="113" t="s">
        <v>76</v>
      </c>
      <c r="C4" s="464" t="s">
        <v>216</v>
      </c>
      <c r="D4" s="464"/>
      <c r="E4" s="464"/>
      <c r="F4" s="464"/>
      <c r="G4" s="464"/>
    </row>
    <row r="5" spans="1:19" ht="19.350000000000001" customHeight="1">
      <c r="B5" s="114" t="s">
        <v>80</v>
      </c>
      <c r="C5" s="464" t="s">
        <v>218</v>
      </c>
      <c r="D5" s="464"/>
      <c r="E5" s="464"/>
      <c r="F5" s="464"/>
      <c r="G5" s="464"/>
    </row>
    <row r="6" spans="1:19" ht="3" customHeight="1">
      <c r="B6" s="1"/>
      <c r="C6" s="20"/>
      <c r="D6" s="21"/>
      <c r="E6" s="21"/>
      <c r="F6" s="21"/>
      <c r="G6" s="21"/>
    </row>
    <row r="7" spans="1:19" s="10" customFormat="1" ht="25.35" customHeight="1">
      <c r="B7" s="115" t="s">
        <v>70</v>
      </c>
      <c r="C7" s="470" t="s">
        <v>87</v>
      </c>
      <c r="D7" s="470" t="s">
        <v>0</v>
      </c>
      <c r="E7" s="470"/>
      <c r="F7" s="470" t="s">
        <v>89</v>
      </c>
      <c r="G7" s="606" t="s">
        <v>90</v>
      </c>
    </row>
    <row r="8" spans="1:19" s="10" customFormat="1" ht="27" customHeight="1">
      <c r="B8" s="116" t="s">
        <v>132</v>
      </c>
      <c r="C8" s="605"/>
      <c r="D8" s="106" t="s">
        <v>214</v>
      </c>
      <c r="E8" s="106" t="s">
        <v>88</v>
      </c>
      <c r="F8" s="605"/>
      <c r="G8" s="607"/>
    </row>
    <row r="9" spans="1:19" ht="72">
      <c r="B9" s="296" t="s">
        <v>1191</v>
      </c>
      <c r="C9" s="297" t="s">
        <v>1192</v>
      </c>
      <c r="D9" s="297" t="s">
        <v>1193</v>
      </c>
      <c r="E9" s="298">
        <v>29</v>
      </c>
      <c r="F9" s="299">
        <v>96230.399999999994</v>
      </c>
      <c r="G9" s="300" t="s">
        <v>1214</v>
      </c>
    </row>
    <row r="10" spans="1:19" ht="15" customHeight="1">
      <c r="B10" s="211"/>
      <c r="C10" s="112"/>
      <c r="D10" s="112"/>
      <c r="E10" s="112"/>
      <c r="F10" s="214"/>
      <c r="G10" s="112"/>
    </row>
    <row r="11" spans="1:19" ht="15" customHeight="1">
      <c r="B11" s="211"/>
      <c r="C11" s="112"/>
      <c r="D11" s="112"/>
      <c r="E11" s="112"/>
      <c r="F11" s="214"/>
      <c r="G11" s="112"/>
    </row>
    <row r="12" spans="1:19" ht="15" customHeight="1">
      <c r="B12" s="211"/>
      <c r="C12" s="112"/>
      <c r="D12" s="112"/>
      <c r="E12" s="112"/>
      <c r="F12" s="214"/>
      <c r="G12" s="112"/>
    </row>
    <row r="13" spans="1:19" ht="15" customHeight="1">
      <c r="A13" s="48"/>
      <c r="B13" s="211"/>
      <c r="C13" s="112"/>
      <c r="D13" s="112"/>
      <c r="E13" s="215"/>
      <c r="F13" s="216"/>
      <c r="G13" s="112"/>
      <c r="H13" s="48"/>
      <c r="I13" s="48"/>
      <c r="J13" s="48"/>
      <c r="K13" s="48"/>
      <c r="L13" s="48"/>
      <c r="M13" s="48"/>
      <c r="N13" s="48"/>
      <c r="O13" s="48"/>
      <c r="P13" s="48"/>
      <c r="Q13" s="48"/>
      <c r="R13" s="48"/>
      <c r="S13" s="48"/>
    </row>
    <row r="14" spans="1:19" ht="15" customHeight="1">
      <c r="B14" s="211"/>
      <c r="C14" s="112"/>
      <c r="D14" s="112"/>
      <c r="E14" s="112"/>
      <c r="F14" s="214"/>
      <c r="G14" s="112"/>
    </row>
    <row r="15" spans="1:19" ht="15" customHeight="1">
      <c r="B15" s="211"/>
      <c r="C15" s="112"/>
      <c r="D15" s="112"/>
      <c r="E15" s="112"/>
      <c r="F15" s="214"/>
      <c r="G15" s="112"/>
    </row>
    <row r="16" spans="1:19" ht="15" customHeight="1">
      <c r="B16" s="211"/>
      <c r="C16" s="112"/>
      <c r="D16" s="112"/>
      <c r="E16" s="112"/>
      <c r="F16" s="214"/>
      <c r="G16" s="112"/>
    </row>
    <row r="17" spans="2:7" ht="15" hidden="1" customHeight="1">
      <c r="B17" s="211"/>
      <c r="C17" s="112"/>
      <c r="D17" s="112"/>
      <c r="E17" s="112"/>
      <c r="F17" s="214"/>
      <c r="G17" s="112"/>
    </row>
    <row r="18" spans="2:7" ht="15" hidden="1" customHeight="1">
      <c r="B18" s="211"/>
      <c r="C18" s="112"/>
      <c r="D18" s="112"/>
      <c r="E18" s="112"/>
      <c r="F18" s="214"/>
      <c r="G18" s="112"/>
    </row>
    <row r="19" spans="2:7" ht="15" hidden="1" customHeight="1">
      <c r="B19" s="211"/>
      <c r="C19" s="112"/>
      <c r="D19" s="112"/>
      <c r="E19" s="112"/>
      <c r="F19" s="214"/>
      <c r="G19" s="112"/>
    </row>
    <row r="20" spans="2:7" ht="15" hidden="1" customHeight="1">
      <c r="B20" s="211"/>
      <c r="C20" s="112"/>
      <c r="D20" s="112"/>
      <c r="E20" s="112"/>
      <c r="F20" s="214"/>
      <c r="G20" s="112"/>
    </row>
    <row r="21" spans="2:7" ht="15" hidden="1" customHeight="1">
      <c r="B21" s="112"/>
      <c r="C21" s="112"/>
      <c r="D21" s="112"/>
      <c r="E21" s="112"/>
      <c r="F21" s="214"/>
      <c r="G21" s="112"/>
    </row>
    <row r="22" spans="2:7" ht="15" customHeight="1">
      <c r="B22" s="112"/>
      <c r="C22" s="112"/>
      <c r="D22" s="112"/>
      <c r="E22" s="112"/>
      <c r="F22" s="214"/>
      <c r="G22" s="112"/>
    </row>
    <row r="23" spans="2:7" ht="15" customHeight="1">
      <c r="B23" s="112"/>
      <c r="C23" s="112"/>
      <c r="D23" s="112"/>
      <c r="E23" s="112"/>
      <c r="F23" s="214"/>
      <c r="G23" s="112"/>
    </row>
    <row r="24" spans="2:7" ht="15" customHeight="1">
      <c r="B24" s="112"/>
      <c r="C24" s="112"/>
      <c r="D24" s="112"/>
      <c r="E24" s="112"/>
      <c r="F24" s="214"/>
      <c r="G24" s="112"/>
    </row>
    <row r="25" spans="2:7" ht="15" customHeight="1">
      <c r="B25" s="112"/>
      <c r="C25" s="112"/>
      <c r="D25" s="112"/>
      <c r="E25" s="112"/>
      <c r="F25" s="214"/>
      <c r="G25" s="112"/>
    </row>
    <row r="26" spans="2:7" ht="15" customHeight="1">
      <c r="B26" s="112"/>
      <c r="C26" s="112"/>
      <c r="D26" s="112"/>
      <c r="E26" s="112"/>
      <c r="F26" s="214"/>
      <c r="G26" s="112"/>
    </row>
    <row r="27" spans="2:7" ht="15" customHeight="1">
      <c r="B27" s="112"/>
      <c r="C27" s="112"/>
      <c r="D27" s="112"/>
      <c r="E27" s="112"/>
      <c r="F27" s="214"/>
      <c r="G27" s="112"/>
    </row>
    <row r="28" spans="2:7" ht="15" customHeight="1">
      <c r="B28" s="112"/>
      <c r="C28" s="112"/>
      <c r="D28" s="112"/>
      <c r="E28" s="112"/>
      <c r="F28" s="214"/>
      <c r="G28" s="112"/>
    </row>
    <row r="29" spans="2:7" ht="15" customHeight="1">
      <c r="B29" s="110"/>
      <c r="C29" s="93" t="s">
        <v>119</v>
      </c>
      <c r="D29" s="110"/>
      <c r="E29" s="110"/>
      <c r="F29" s="111">
        <f>SUBTOTAL(9,F9:F28)</f>
        <v>96230.399999999994</v>
      </c>
      <c r="G29" s="112"/>
    </row>
    <row r="30" spans="2:7">
      <c r="B30" s="22"/>
      <c r="C30" s="12"/>
      <c r="D30" s="7"/>
      <c r="E30" s="7"/>
      <c r="F30" s="7"/>
    </row>
    <row r="31" spans="2:7">
      <c r="B31" s="22"/>
    </row>
    <row r="32" spans="2:7">
      <c r="B32" s="22"/>
      <c r="C32" s="13"/>
      <c r="E32" s="23"/>
      <c r="F32" s="23"/>
      <c r="G32" s="23"/>
    </row>
    <row r="33" spans="2:7">
      <c r="B33" s="22"/>
      <c r="C33" s="14"/>
      <c r="E33" s="24"/>
      <c r="F33" s="24"/>
      <c r="G33" s="24"/>
    </row>
    <row r="34" spans="2:7">
      <c r="B34" s="22"/>
    </row>
    <row r="35" spans="2:7">
      <c r="B35" s="1"/>
    </row>
  </sheetData>
  <mergeCells count="7">
    <mergeCell ref="B2:G2"/>
    <mergeCell ref="C4:G4"/>
    <mergeCell ref="C5:G5"/>
    <mergeCell ref="C7:C8"/>
    <mergeCell ref="D7:E7"/>
    <mergeCell ref="G7:G8"/>
    <mergeCell ref="F7:F8"/>
  </mergeCells>
  <phoneticPr fontId="0" type="noConversion"/>
  <conditionalFormatting sqref="B5">
    <cfRule type="cellIs" dxfId="12" priority="1" stopIfTrue="1" operator="equal">
      <formula>"VAYA A LA HOJA INICIO Y SELECIONE EL PERIODO CORRESPONDIENTE A ESTE INFORME"</formula>
    </cfRule>
  </conditionalFormatting>
  <conditionalFormatting sqref="B30:B34">
    <cfRule type="duplicateValues" dxfId="11" priority="7"/>
  </conditionalFormatting>
  <conditionalFormatting sqref="C5:C6">
    <cfRule type="cellIs" dxfId="10" priority="6" stopIfTrue="1" operator="equal">
      <formula>"VAYA A LA HOJA INICIO Y SELECIONE EL PERIODO CORRESPONDIENTE A ESTE INFORME"</formula>
    </cfRule>
  </conditionalFormatting>
  <dataValidations count="12">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2">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ageMargins left="0.19685039370078741" right="0.19685039370078741" top="1.3779527559055118" bottom="0.86614173228346458" header="0.39370078740157483" footer="0.59055118110236227"/>
  <pageSetup scale="79" fitToHeight="0" orientation="landscape" r:id="rId1"/>
  <headerFooter scaleWithDoc="0">
    <oddHeader xml:space="preserve">&amp;C&amp;G&amp;R
</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S108"/>
  <sheetViews>
    <sheetView showGridLines="0" view="pageBreakPreview" zoomScaleNormal="70" zoomScaleSheetLayoutView="100" workbookViewId="0">
      <selection activeCell="K28" sqref="K28"/>
    </sheetView>
  </sheetViews>
  <sheetFormatPr baseColWidth="10" defaultColWidth="11.42578125" defaultRowHeight="12.75"/>
  <cols>
    <col min="1" max="1" width="0.85546875" style="1" customWidth="1"/>
    <col min="2" max="2" width="34.85546875" style="3" customWidth="1"/>
    <col min="3" max="3" width="40.5703125" style="1" customWidth="1"/>
    <col min="4" max="5" width="13.5703125" style="1" customWidth="1"/>
    <col min="6" max="6" width="18.5703125" style="1" customWidth="1"/>
    <col min="7" max="7" width="13.5703125" style="1" customWidth="1"/>
    <col min="8" max="8" width="38.28515625" style="1" customWidth="1"/>
    <col min="9" max="9" width="2" style="1" customWidth="1"/>
    <col min="10" max="16384" width="11.42578125" style="1"/>
  </cols>
  <sheetData>
    <row r="1" spans="1:19" ht="14.45" customHeight="1"/>
    <row r="2" spans="1:19" ht="35.1" customHeight="1">
      <c r="B2" s="469" t="s">
        <v>7</v>
      </c>
      <c r="C2" s="469"/>
      <c r="D2" s="469"/>
      <c r="E2" s="469"/>
      <c r="F2" s="469"/>
      <c r="G2" s="469"/>
      <c r="H2" s="469"/>
    </row>
    <row r="3" spans="1:19" ht="3.6" customHeight="1">
      <c r="B3" s="18"/>
      <c r="C3" s="9"/>
      <c r="D3" s="9"/>
      <c r="E3" s="9"/>
      <c r="F3" s="9"/>
      <c r="G3" s="9"/>
      <c r="H3" s="9"/>
    </row>
    <row r="4" spans="1:19" ht="20.100000000000001" customHeight="1">
      <c r="B4" s="117" t="s">
        <v>76</v>
      </c>
      <c r="C4" s="608" t="s">
        <v>216</v>
      </c>
      <c r="D4" s="608"/>
      <c r="E4" s="608"/>
      <c r="F4" s="608"/>
      <c r="G4" s="608"/>
      <c r="H4" s="608"/>
    </row>
    <row r="5" spans="1:19" ht="20.100000000000001" customHeight="1">
      <c r="B5" s="114" t="s">
        <v>82</v>
      </c>
      <c r="C5" s="608" t="s">
        <v>218</v>
      </c>
      <c r="D5" s="608"/>
      <c r="E5" s="608"/>
      <c r="F5" s="608"/>
      <c r="G5" s="608"/>
      <c r="H5" s="608"/>
    </row>
    <row r="6" spans="1:19" ht="3" customHeight="1">
      <c r="B6" s="1"/>
      <c r="C6" s="506"/>
      <c r="D6" s="506"/>
      <c r="E6" s="506"/>
      <c r="F6" s="506"/>
      <c r="G6" s="506"/>
      <c r="H6" s="506"/>
    </row>
    <row r="7" spans="1:19" s="10" customFormat="1" ht="25.35" customHeight="1">
      <c r="B7" s="115" t="s">
        <v>70</v>
      </c>
      <c r="C7" s="470" t="s">
        <v>91</v>
      </c>
      <c r="D7" s="470" t="s">
        <v>14</v>
      </c>
      <c r="E7" s="470"/>
      <c r="F7" s="470"/>
      <c r="G7" s="470"/>
      <c r="H7" s="606" t="s">
        <v>96</v>
      </c>
    </row>
    <row r="8" spans="1:19" s="10" customFormat="1" ht="43.5" customHeight="1">
      <c r="B8" s="116" t="s">
        <v>124</v>
      </c>
      <c r="C8" s="605"/>
      <c r="D8" s="106" t="s">
        <v>92</v>
      </c>
      <c r="E8" s="106" t="s">
        <v>93</v>
      </c>
      <c r="F8" s="106" t="s">
        <v>94</v>
      </c>
      <c r="G8" s="106" t="s">
        <v>95</v>
      </c>
      <c r="H8" s="607"/>
    </row>
    <row r="9" spans="1:19" ht="18" customHeight="1">
      <c r="B9" s="211"/>
      <c r="C9" s="212"/>
      <c r="D9" s="212"/>
      <c r="E9" s="212"/>
      <c r="F9" s="212"/>
      <c r="G9" s="212"/>
      <c r="H9" s="213"/>
    </row>
    <row r="10" spans="1:19" ht="18" customHeight="1">
      <c r="B10" s="211"/>
      <c r="C10" s="112"/>
      <c r="D10" s="112"/>
      <c r="E10" s="112"/>
      <c r="F10" s="112"/>
      <c r="G10" s="112"/>
      <c r="H10" s="112"/>
    </row>
    <row r="11" spans="1:19" ht="18" customHeight="1">
      <c r="B11" s="211"/>
      <c r="C11" s="112"/>
      <c r="D11" s="112"/>
      <c r="E11" s="112"/>
      <c r="F11" s="112"/>
      <c r="G11" s="112"/>
      <c r="H11" s="112"/>
    </row>
    <row r="12" spans="1:19" ht="18" customHeight="1">
      <c r="B12" s="211"/>
      <c r="C12" s="112"/>
      <c r="D12" s="112"/>
      <c r="E12" s="112"/>
      <c r="F12" s="112"/>
      <c r="G12" s="112"/>
      <c r="H12" s="112"/>
    </row>
    <row r="13" spans="1:19" ht="18" customHeight="1">
      <c r="A13" s="48"/>
      <c r="B13" s="211"/>
      <c r="C13" s="112"/>
      <c r="D13" s="112"/>
      <c r="E13" s="112"/>
      <c r="F13" s="112"/>
      <c r="G13" s="112"/>
      <c r="H13" s="112"/>
      <c r="I13" s="48"/>
      <c r="J13" s="48"/>
      <c r="K13" s="48"/>
      <c r="L13" s="48"/>
      <c r="M13" s="48"/>
      <c r="N13" s="48"/>
      <c r="O13" s="48"/>
      <c r="P13" s="48"/>
      <c r="Q13" s="48"/>
      <c r="R13" s="48"/>
      <c r="S13" s="48"/>
    </row>
    <row r="14" spans="1:19" ht="18" customHeight="1">
      <c r="B14" s="211"/>
      <c r="C14" s="112"/>
      <c r="D14" s="112"/>
      <c r="E14" s="112"/>
      <c r="F14" s="112"/>
      <c r="G14" s="112"/>
      <c r="H14" s="112"/>
    </row>
    <row r="15" spans="1:19" ht="18" customHeight="1">
      <c r="B15" s="211"/>
      <c r="C15" s="112"/>
      <c r="D15" s="112"/>
      <c r="E15" s="112"/>
      <c r="F15" s="112"/>
      <c r="G15" s="112"/>
      <c r="H15" s="112"/>
    </row>
    <row r="16" spans="1:19" ht="18" customHeight="1">
      <c r="B16" s="211"/>
      <c r="C16" s="112"/>
      <c r="D16" s="112"/>
      <c r="E16" s="112"/>
      <c r="F16" s="112"/>
      <c r="G16" s="112"/>
      <c r="H16" s="112"/>
    </row>
    <row r="17" spans="2:8" ht="18" customHeight="1">
      <c r="B17" s="211"/>
      <c r="C17" s="112"/>
      <c r="D17" s="112"/>
      <c r="E17" s="112"/>
      <c r="F17" s="112"/>
      <c r="G17" s="112"/>
      <c r="H17" s="112"/>
    </row>
    <row r="18" spans="2:8" ht="18" customHeight="1">
      <c r="B18" s="211"/>
      <c r="C18" s="112"/>
      <c r="D18" s="112"/>
      <c r="E18" s="112"/>
      <c r="F18" s="112"/>
      <c r="G18" s="112"/>
      <c r="H18" s="112"/>
    </row>
    <row r="19" spans="2:8" ht="18" customHeight="1">
      <c r="B19" s="211"/>
      <c r="C19" s="112"/>
      <c r="D19" s="112"/>
      <c r="E19" s="112"/>
      <c r="F19" s="112"/>
      <c r="G19" s="112"/>
      <c r="H19" s="112"/>
    </row>
    <row r="20" spans="2:8" ht="18" customHeight="1">
      <c r="B20" s="211"/>
      <c r="C20" s="112"/>
      <c r="D20" s="112"/>
      <c r="E20" s="112"/>
      <c r="F20" s="112"/>
      <c r="G20" s="112"/>
      <c r="H20" s="112"/>
    </row>
    <row r="21" spans="2:8" ht="18" customHeight="1">
      <c r="B21" s="112"/>
      <c r="C21" s="112"/>
      <c r="D21" s="112"/>
      <c r="E21" s="112"/>
      <c r="F21" s="112"/>
      <c r="G21" s="112"/>
      <c r="H21" s="112"/>
    </row>
    <row r="22" spans="2:8" ht="18" customHeight="1">
      <c r="B22" s="112"/>
      <c r="C22" s="112"/>
      <c r="D22" s="112"/>
      <c r="E22" s="112"/>
      <c r="F22" s="112"/>
      <c r="G22" s="112"/>
      <c r="H22" s="112"/>
    </row>
    <row r="23" spans="2:8" ht="18" customHeight="1">
      <c r="B23" s="112"/>
      <c r="C23" s="112"/>
      <c r="D23" s="112"/>
      <c r="E23" s="112"/>
      <c r="F23" s="112"/>
      <c r="G23" s="112"/>
      <c r="H23" s="112"/>
    </row>
    <row r="24" spans="2:8" ht="18" customHeight="1">
      <c r="B24" s="112"/>
      <c r="C24" s="112"/>
      <c r="D24" s="112"/>
      <c r="E24" s="112"/>
      <c r="F24" s="112"/>
      <c r="G24" s="112"/>
      <c r="H24" s="112"/>
    </row>
    <row r="25" spans="2:8" ht="18" customHeight="1">
      <c r="B25" s="112"/>
      <c r="C25" s="112"/>
      <c r="D25" s="112"/>
      <c r="E25" s="112"/>
      <c r="F25" s="112"/>
      <c r="G25" s="112"/>
      <c r="H25" s="112"/>
    </row>
    <row r="26" spans="2:8" ht="18" customHeight="1">
      <c r="B26" s="110"/>
      <c r="C26" s="93" t="s">
        <v>83</v>
      </c>
      <c r="D26" s="111"/>
      <c r="E26" s="111"/>
      <c r="F26" s="111"/>
      <c r="G26" s="111"/>
      <c r="H26" s="112"/>
    </row>
    <row r="27" spans="2:8">
      <c r="B27" s="22"/>
    </row>
    <row r="28" spans="2:8">
      <c r="B28" s="22"/>
    </row>
    <row r="29" spans="2:8">
      <c r="B29" s="22"/>
    </row>
    <row r="30" spans="2:8">
      <c r="B30" s="22"/>
    </row>
    <row r="31" spans="2:8">
      <c r="B31" s="22"/>
    </row>
    <row r="32" spans="2:8">
      <c r="B32" s="22"/>
    </row>
    <row r="33" spans="2:2">
      <c r="B33" s="22"/>
    </row>
    <row r="34" spans="2:2">
      <c r="B34" s="22"/>
    </row>
    <row r="35" spans="2:2">
      <c r="B35" s="22"/>
    </row>
    <row r="36" spans="2:2">
      <c r="B36" s="22"/>
    </row>
    <row r="37" spans="2:2">
      <c r="B37" s="22"/>
    </row>
    <row r="38" spans="2:2">
      <c r="B38" s="22"/>
    </row>
    <row r="39" spans="2:2">
      <c r="B39" s="22"/>
    </row>
    <row r="40" spans="2:2">
      <c r="B40" s="22"/>
    </row>
    <row r="41" spans="2:2">
      <c r="B41" s="22"/>
    </row>
    <row r="42" spans="2:2">
      <c r="B42" s="22"/>
    </row>
    <row r="43" spans="2:2">
      <c r="B43" s="22"/>
    </row>
    <row r="44" spans="2:2">
      <c r="B44" s="22"/>
    </row>
    <row r="45" spans="2:2">
      <c r="B45" s="22"/>
    </row>
    <row r="46" spans="2:2">
      <c r="B46" s="22"/>
    </row>
    <row r="47" spans="2:2">
      <c r="B47" s="22"/>
    </row>
    <row r="48" spans="2:2">
      <c r="B48" s="22"/>
    </row>
    <row r="49" spans="2:2">
      <c r="B49" s="22"/>
    </row>
    <row r="50" spans="2:2">
      <c r="B50" s="22"/>
    </row>
    <row r="51" spans="2:2">
      <c r="B51" s="22"/>
    </row>
    <row r="52" spans="2:2">
      <c r="B52" s="22"/>
    </row>
    <row r="53" spans="2:2">
      <c r="B53" s="22"/>
    </row>
    <row r="54" spans="2:2">
      <c r="B54" s="22"/>
    </row>
    <row r="55" spans="2:2">
      <c r="B55" s="25"/>
    </row>
    <row r="56" spans="2:2">
      <c r="B56" s="25"/>
    </row>
    <row r="57" spans="2:2">
      <c r="B57" s="25"/>
    </row>
    <row r="58" spans="2:2">
      <c r="B58" s="25"/>
    </row>
    <row r="59" spans="2:2">
      <c r="B59" s="25"/>
    </row>
    <row r="60" spans="2:2">
      <c r="B60" s="25"/>
    </row>
    <row r="61" spans="2:2">
      <c r="B61" s="25"/>
    </row>
    <row r="62" spans="2:2">
      <c r="B62" s="25"/>
    </row>
    <row r="63" spans="2:2">
      <c r="B63" s="25"/>
    </row>
    <row r="64" spans="2:2">
      <c r="B64" s="25"/>
    </row>
    <row r="65" spans="2:2">
      <c r="B65" s="25"/>
    </row>
    <row r="66" spans="2:2">
      <c r="B66" s="25"/>
    </row>
    <row r="67" spans="2:2">
      <c r="B67" s="25"/>
    </row>
    <row r="68" spans="2:2">
      <c r="B68" s="25"/>
    </row>
    <row r="69" spans="2:2">
      <c r="B69" s="25"/>
    </row>
    <row r="70" spans="2:2">
      <c r="B70" s="25"/>
    </row>
    <row r="71" spans="2:2">
      <c r="B71" s="25"/>
    </row>
    <row r="72" spans="2:2">
      <c r="B72" s="25"/>
    </row>
    <row r="73" spans="2:2">
      <c r="B73" s="25"/>
    </row>
    <row r="74" spans="2:2">
      <c r="B74" s="25"/>
    </row>
    <row r="75" spans="2:2">
      <c r="B75" s="25"/>
    </row>
    <row r="76" spans="2:2">
      <c r="B76" s="25"/>
    </row>
    <row r="77" spans="2:2">
      <c r="B77" s="25"/>
    </row>
    <row r="78" spans="2:2">
      <c r="B78" s="25"/>
    </row>
    <row r="79" spans="2:2">
      <c r="B79" s="25"/>
    </row>
    <row r="80" spans="2:2">
      <c r="B80" s="25"/>
    </row>
    <row r="81" spans="2:2">
      <c r="B81" s="25"/>
    </row>
    <row r="82" spans="2:2">
      <c r="B82" s="25"/>
    </row>
    <row r="83" spans="2:2">
      <c r="B83" s="25"/>
    </row>
    <row r="84" spans="2:2">
      <c r="B84" s="25"/>
    </row>
    <row r="85" spans="2:2">
      <c r="B85" s="25"/>
    </row>
    <row r="86" spans="2:2">
      <c r="B86" s="25"/>
    </row>
    <row r="87" spans="2:2">
      <c r="B87" s="25"/>
    </row>
    <row r="88" spans="2:2">
      <c r="B88" s="25"/>
    </row>
    <row r="89" spans="2:2">
      <c r="B89" s="25"/>
    </row>
    <row r="90" spans="2:2">
      <c r="B90" s="25"/>
    </row>
    <row r="91" spans="2:2">
      <c r="B91" s="25"/>
    </row>
    <row r="92" spans="2:2">
      <c r="B92" s="25"/>
    </row>
    <row r="93" spans="2:2">
      <c r="B93" s="25"/>
    </row>
    <row r="94" spans="2:2">
      <c r="B94" s="25"/>
    </row>
    <row r="95" spans="2:2">
      <c r="B95" s="25"/>
    </row>
    <row r="96" spans="2:2">
      <c r="B96" s="25"/>
    </row>
    <row r="97" spans="2:2">
      <c r="B97" s="25"/>
    </row>
    <row r="98" spans="2:2">
      <c r="B98" s="25"/>
    </row>
    <row r="99" spans="2:2">
      <c r="B99" s="25"/>
    </row>
    <row r="100" spans="2:2">
      <c r="B100" s="25"/>
    </row>
    <row r="101" spans="2:2">
      <c r="B101" s="26"/>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9" priority="3"/>
  </conditionalFormatting>
  <conditionalFormatting sqref="B40">
    <cfRule type="duplicateValues" dxfId="8" priority="1"/>
  </conditionalFormatting>
  <conditionalFormatting sqref="B41:B101">
    <cfRule type="duplicateValues" dxfId="7" priority="2"/>
  </conditionalFormatting>
  <dataValidations count="21">
    <dataValidation type="list" allowBlank="1" showInputMessage="1" showErrorMessage="1" sqref="B22:B23">
      <formula1>OFFSET(INDIRECT(R23),0,0,R22,1)</formula1>
    </dataValidation>
    <dataValidation type="list" allowBlank="1" showInputMessage="1" showErrorMessage="1" sqref="B24">
      <formula1>OFFSET(INDIRECT(R24),0,0,R23,1)</formula1>
    </dataValidation>
    <dataValidation type="list" allowBlank="1" showInputMessage="1" showErrorMessage="1" sqref="B25">
      <formula1>OFFSET(INDIRECT(R24),0,0,R23,1)</formula1>
    </dataValidation>
    <dataValidation type="list" allowBlank="1" showInputMessage="1" showErrorMessage="1" sqref="B26">
      <formula1>OFFSET(INDIRECT(R24),0,0,R23,1)</formula1>
    </dataValidation>
    <dataValidation type="list" allowBlank="1" showInputMessage="1" showErrorMessage="1" sqref="B27">
      <formula1>OFFSET(INDIRECT(R24),0,0,R23,1)</formula1>
    </dataValidation>
    <dataValidation type="list" allowBlank="1" showInputMessage="1" showErrorMessage="1" sqref="B28">
      <formula1>OFFSET(INDIRECT(R24),0,0,R23,1)</formula1>
    </dataValidation>
    <dataValidation type="list" allowBlank="1" showInputMessage="1" showErrorMessage="1" sqref="B29">
      <formula1>OFFSET(INDIRECT(R24),0,0,R23,1)</formula1>
    </dataValidation>
    <dataValidation type="list" allowBlank="1" showInputMessage="1" showErrorMessage="1" sqref="B30">
      <formula1>OFFSET(INDIRECT(R24),0,0,R23,1)</formula1>
    </dataValidation>
    <dataValidation type="list" allowBlank="1" showInputMessage="1" showErrorMessage="1" sqref="B31">
      <formula1>OFFSET(INDIRECT(R24),0,0,R23,1)</formula1>
    </dataValidation>
    <dataValidation type="list" allowBlank="1" showInputMessage="1" showErrorMessage="1" sqref="B32">
      <formula1>OFFSET(INDIRECT(R24),0,0,R23,1)</formula1>
    </dataValidation>
    <dataValidation type="list" allowBlank="1" showInputMessage="1" showErrorMessage="1" sqref="B33">
      <formula1>OFFSET(INDIRECT(R24),0,0,R23,1)</formula1>
    </dataValidation>
    <dataValidation type="list" allowBlank="1" showInputMessage="1" showErrorMessage="1" sqref="B34">
      <formula1>OFFSET(INDIRECT(R24),0,0,R23,1)</formula1>
    </dataValidation>
    <dataValidation type="list" allowBlank="1" showInputMessage="1" showErrorMessage="1" sqref="B35">
      <formula1>OFFSET(INDIRECT(R24),0,0,R23,1)</formula1>
    </dataValidation>
    <dataValidation type="list" allowBlank="1" showInputMessage="1" showErrorMessage="1" sqref="B36">
      <formula1>OFFSET(INDIRECT(R24),0,0,R23,1)</formula1>
    </dataValidation>
    <dataValidation type="list" allowBlank="1" showInputMessage="1" showErrorMessage="1" sqref="B37">
      <formula1>OFFSET(INDIRECT(R24),0,0,R23,1)</formula1>
    </dataValidation>
    <dataValidation type="list" allowBlank="1" showInputMessage="1" showErrorMessage="1" sqref="B38">
      <formula1>OFFSET(INDIRECT(R24),0,0,R23,1)</formula1>
    </dataValidation>
    <dataValidation type="list" allowBlank="1" showInputMessage="1" showErrorMessage="1" sqref="B39:B41">
      <formula1>OFFSET(INDIRECT(R24),0,0,R23,1)</formula1>
    </dataValidation>
    <dataValidation type="list" allowBlank="1" showInputMessage="1" showErrorMessage="1" sqref="B45">
      <formula1>OFFSET(INDIRECT(R27),0,0,#REF!,1)</formula1>
    </dataValidation>
    <dataValidation type="list" allowBlank="1" showInputMessage="1" showErrorMessage="1" sqref="B42">
      <formula1>OFFSET(INDIRECT(#REF!),0,0,R26,1)</formula1>
    </dataValidation>
    <dataValidation type="list" allowBlank="1" showInputMessage="1" showErrorMessage="1" sqref="B46:B101">
      <formula1>OFFSET(INDIRECT(R28),0,0,R27,1)</formula1>
    </dataValidation>
    <dataValidation type="list" allowBlank="1" showInputMessage="1" showErrorMessage="1" sqref="B43:B44">
      <formula1>OFFSET(INDIRECT(#REF!),0,0,#REF!,1)</formula1>
    </dataValidation>
  </dataValidations>
  <pageMargins left="0.19685039370078741" right="0.19685039370078741" top="1.3779527559055118" bottom="0.86614173228346458" header="0.39370078740157483" footer="0.59055118110236227"/>
  <pageSetup scale="73" fitToHeight="0" orientation="landscape" r:id="rId1"/>
  <headerFooter scaleWithDoc="0">
    <oddHeader xml:space="preserve">&amp;C&amp;G&amp;R
</oddHeader>
    <oddFooter>&amp;R&amp;G</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R123"/>
  <sheetViews>
    <sheetView showGridLines="0" view="pageBreakPreview" zoomScale="70" zoomScaleNormal="70" zoomScaleSheetLayoutView="70" workbookViewId="0">
      <pane ySplit="8" topLeftCell="A35" activePane="bottomLeft" state="frozen"/>
      <selection activeCell="C33" sqref="C33"/>
      <selection pane="bottomLeft" activeCell="Q48" sqref="Q48"/>
    </sheetView>
  </sheetViews>
  <sheetFormatPr baseColWidth="10" defaultColWidth="9.42578125" defaultRowHeight="12.75"/>
  <cols>
    <col min="1" max="1" width="0.85546875" style="1" customWidth="1"/>
    <col min="2" max="2" width="25.85546875" style="3" customWidth="1"/>
    <col min="3" max="3" width="35.7109375" style="1" customWidth="1"/>
    <col min="4" max="4" width="17.5703125" style="1" customWidth="1"/>
    <col min="5" max="5" width="10.28515625" style="1" customWidth="1"/>
    <col min="6" max="6" width="77.7109375" style="1" customWidth="1"/>
    <col min="7" max="7" width="15.5703125" style="1" customWidth="1"/>
    <col min="8" max="8" width="14.85546875" style="1" customWidth="1"/>
    <col min="9" max="9" width="20.5703125" style="1" customWidth="1"/>
    <col min="10" max="10" width="2.42578125" style="1" customWidth="1"/>
    <col min="11" max="16384" width="9.42578125" style="1"/>
  </cols>
  <sheetData>
    <row r="1" spans="2:9" ht="14.45" customHeight="1">
      <c r="C1" s="1" t="s">
        <v>123</v>
      </c>
    </row>
    <row r="2" spans="2:9" ht="35.1" customHeight="1">
      <c r="B2" s="469" t="s">
        <v>8</v>
      </c>
      <c r="C2" s="469"/>
      <c r="D2" s="469"/>
      <c r="E2" s="469"/>
      <c r="F2" s="469"/>
      <c r="G2" s="469"/>
      <c r="H2" s="469"/>
      <c r="I2" s="469"/>
    </row>
    <row r="3" spans="2:9" ht="3" customHeight="1">
      <c r="B3" s="18"/>
      <c r="C3" s="19"/>
      <c r="D3" s="19"/>
      <c r="E3" s="19"/>
      <c r="F3" s="19"/>
      <c r="G3" s="19"/>
      <c r="H3" s="19"/>
      <c r="I3" s="19"/>
    </row>
    <row r="4" spans="2:9" ht="21.6" customHeight="1">
      <c r="B4" s="118" t="s">
        <v>76</v>
      </c>
      <c r="C4" s="608" t="s">
        <v>216</v>
      </c>
      <c r="D4" s="608"/>
      <c r="E4" s="608"/>
      <c r="F4" s="608"/>
      <c r="G4" s="608"/>
      <c r="H4" s="608"/>
      <c r="I4" s="608"/>
    </row>
    <row r="5" spans="2:9" ht="19.5" customHeight="1">
      <c r="B5" s="119" t="s">
        <v>82</v>
      </c>
      <c r="C5" s="608" t="s">
        <v>218</v>
      </c>
      <c r="D5" s="609"/>
      <c r="E5" s="609"/>
      <c r="F5" s="609"/>
      <c r="G5" s="609"/>
      <c r="H5" s="609"/>
      <c r="I5" s="609"/>
    </row>
    <row r="6" spans="2:9" ht="2.4500000000000002" customHeight="1">
      <c r="B6" s="1"/>
      <c r="C6" s="20"/>
      <c r="D6" s="21"/>
      <c r="E6" s="21"/>
      <c r="F6" s="21"/>
      <c r="G6" s="21"/>
      <c r="H6" s="21"/>
      <c r="I6" s="21"/>
    </row>
    <row r="7" spans="2:9" s="10" customFormat="1" ht="25.35" customHeight="1">
      <c r="B7" s="115" t="s">
        <v>70</v>
      </c>
      <c r="C7" s="470" t="s">
        <v>156</v>
      </c>
      <c r="D7" s="470" t="s">
        <v>97</v>
      </c>
      <c r="E7" s="470" t="s">
        <v>98</v>
      </c>
      <c r="F7" s="470" t="s">
        <v>99</v>
      </c>
      <c r="G7" s="470" t="s">
        <v>0</v>
      </c>
      <c r="H7" s="470"/>
      <c r="I7" s="606" t="s">
        <v>89</v>
      </c>
    </row>
    <row r="8" spans="2:9" s="11" customFormat="1" ht="34.5" customHeight="1">
      <c r="B8" s="116" t="s">
        <v>124</v>
      </c>
      <c r="C8" s="605"/>
      <c r="D8" s="605"/>
      <c r="E8" s="605"/>
      <c r="F8" s="605"/>
      <c r="G8" s="106" t="s">
        <v>100</v>
      </c>
      <c r="H8" s="106" t="s">
        <v>101</v>
      </c>
      <c r="I8" s="607"/>
    </row>
    <row r="9" spans="2:9" ht="41.25" customHeight="1">
      <c r="B9" s="375" t="s">
        <v>411</v>
      </c>
      <c r="C9" s="389" t="s">
        <v>425</v>
      </c>
      <c r="D9" s="392" t="s">
        <v>426</v>
      </c>
      <c r="E9" s="377" t="s">
        <v>385</v>
      </c>
      <c r="F9" s="375" t="s">
        <v>392</v>
      </c>
      <c r="G9" s="377" t="s">
        <v>390</v>
      </c>
      <c r="H9" s="390" t="s">
        <v>423</v>
      </c>
      <c r="I9" s="391">
        <v>900000</v>
      </c>
    </row>
    <row r="10" spans="2:9" ht="183.75" customHeight="1">
      <c r="B10" s="303" t="s">
        <v>387</v>
      </c>
      <c r="C10" s="301" t="s">
        <v>388</v>
      </c>
      <c r="D10" s="393" t="s">
        <v>389</v>
      </c>
      <c r="E10" s="303" t="s">
        <v>385</v>
      </c>
      <c r="F10" s="303" t="s">
        <v>429</v>
      </c>
      <c r="G10" s="302" t="s">
        <v>390</v>
      </c>
      <c r="H10" s="305">
        <v>261</v>
      </c>
      <c r="I10" s="306">
        <v>11478500</v>
      </c>
    </row>
    <row r="11" spans="2:9" ht="374.25" customHeight="1">
      <c r="B11" s="395" t="s">
        <v>387</v>
      </c>
      <c r="C11" s="396" t="s">
        <v>402</v>
      </c>
      <c r="D11" s="397" t="s">
        <v>389</v>
      </c>
      <c r="E11" s="395" t="s">
        <v>385</v>
      </c>
      <c r="F11" s="395" t="s">
        <v>427</v>
      </c>
      <c r="G11" s="398" t="s">
        <v>390</v>
      </c>
      <c r="H11" s="399">
        <v>28</v>
      </c>
      <c r="I11" s="400">
        <v>1818160</v>
      </c>
    </row>
    <row r="12" spans="2:9" ht="80.25" customHeight="1">
      <c r="B12" s="303" t="s">
        <v>387</v>
      </c>
      <c r="C12" s="301" t="s">
        <v>404</v>
      </c>
      <c r="D12" s="393" t="s">
        <v>389</v>
      </c>
      <c r="E12" s="303" t="s">
        <v>385</v>
      </c>
      <c r="F12" s="303" t="s">
        <v>430</v>
      </c>
      <c r="G12" s="302" t="s">
        <v>390</v>
      </c>
      <c r="H12" s="305">
        <v>28</v>
      </c>
      <c r="I12" s="306">
        <v>1814400</v>
      </c>
    </row>
    <row r="13" spans="2:9" ht="32.25" customHeight="1">
      <c r="B13" s="303" t="s">
        <v>408</v>
      </c>
      <c r="C13" s="301" t="s">
        <v>409</v>
      </c>
      <c r="D13" s="394" t="s">
        <v>389</v>
      </c>
      <c r="E13" s="308" t="s">
        <v>385</v>
      </c>
      <c r="F13" s="308" t="s">
        <v>392</v>
      </c>
      <c r="G13" s="302" t="s">
        <v>390</v>
      </c>
      <c r="H13" s="305">
        <v>150</v>
      </c>
      <c r="I13" s="306">
        <v>6690000</v>
      </c>
    </row>
    <row r="14" spans="2:9" ht="37.5" customHeight="1">
      <c r="B14" s="303" t="s">
        <v>419</v>
      </c>
      <c r="C14" s="301" t="s">
        <v>420</v>
      </c>
      <c r="D14" s="393" t="s">
        <v>389</v>
      </c>
      <c r="E14" s="302" t="s">
        <v>385</v>
      </c>
      <c r="F14" s="303" t="s">
        <v>392</v>
      </c>
      <c r="G14" s="302" t="s">
        <v>386</v>
      </c>
      <c r="H14" s="305" t="s">
        <v>421</v>
      </c>
      <c r="I14" s="306">
        <v>2199985.7200000002</v>
      </c>
    </row>
    <row r="15" spans="2:9" ht="147" customHeight="1">
      <c r="B15" s="303" t="s">
        <v>400</v>
      </c>
      <c r="C15" s="304" t="s">
        <v>401</v>
      </c>
      <c r="D15" s="393" t="s">
        <v>389</v>
      </c>
      <c r="E15" s="303" t="s">
        <v>385</v>
      </c>
      <c r="F15" s="309" t="s">
        <v>1206</v>
      </c>
      <c r="G15" s="302" t="s">
        <v>390</v>
      </c>
      <c r="H15" s="305">
        <v>10</v>
      </c>
      <c r="I15" s="306">
        <v>7515800</v>
      </c>
    </row>
    <row r="16" spans="2:9" ht="51" customHeight="1">
      <c r="B16" s="303" t="s">
        <v>383</v>
      </c>
      <c r="C16" s="304" t="s">
        <v>405</v>
      </c>
      <c r="D16" s="393" t="s">
        <v>389</v>
      </c>
      <c r="E16" s="303" t="s">
        <v>385</v>
      </c>
      <c r="F16" s="309" t="s">
        <v>1204</v>
      </c>
      <c r="G16" s="302" t="s">
        <v>390</v>
      </c>
      <c r="H16" s="305">
        <v>710</v>
      </c>
      <c r="I16" s="306">
        <v>2991150</v>
      </c>
    </row>
    <row r="17" spans="2:9" ht="37.5" customHeight="1">
      <c r="B17" s="376"/>
      <c r="C17" s="310" t="s">
        <v>1154</v>
      </c>
      <c r="D17" s="393" t="s">
        <v>1158</v>
      </c>
      <c r="E17" s="302" t="s">
        <v>385</v>
      </c>
      <c r="F17" s="382" t="s">
        <v>423</v>
      </c>
      <c r="G17" s="302" t="s">
        <v>390</v>
      </c>
      <c r="H17" s="311"/>
      <c r="I17" s="307">
        <v>0</v>
      </c>
    </row>
    <row r="18" spans="2:9" ht="37.5" customHeight="1">
      <c r="B18" s="395" t="s">
        <v>395</v>
      </c>
      <c r="C18" s="401" t="s">
        <v>1156</v>
      </c>
      <c r="D18" s="397" t="s">
        <v>1160</v>
      </c>
      <c r="E18" s="398" t="s">
        <v>385</v>
      </c>
      <c r="F18" s="402" t="s">
        <v>423</v>
      </c>
      <c r="G18" s="398" t="s">
        <v>390</v>
      </c>
      <c r="H18" s="315"/>
      <c r="I18" s="403">
        <v>2823855</v>
      </c>
    </row>
    <row r="19" spans="2:9" ht="303.75" customHeight="1">
      <c r="B19" s="303" t="s">
        <v>414</v>
      </c>
      <c r="C19" s="301" t="s">
        <v>415</v>
      </c>
      <c r="D19" s="393" t="s">
        <v>416</v>
      </c>
      <c r="E19" s="303" t="s">
        <v>385</v>
      </c>
      <c r="F19" s="388" t="s">
        <v>428</v>
      </c>
      <c r="G19" s="302" t="s">
        <v>386</v>
      </c>
      <c r="H19" s="305">
        <v>5184</v>
      </c>
      <c r="I19" s="306">
        <v>2579892.7999999998</v>
      </c>
    </row>
    <row r="20" spans="2:9" ht="37.5" customHeight="1">
      <c r="B20" s="395" t="s">
        <v>414</v>
      </c>
      <c r="C20" s="404" t="s">
        <v>417</v>
      </c>
      <c r="D20" s="397" t="s">
        <v>416</v>
      </c>
      <c r="E20" s="395" t="s">
        <v>385</v>
      </c>
      <c r="F20" s="405" t="s">
        <v>1199</v>
      </c>
      <c r="G20" s="398" t="s">
        <v>386</v>
      </c>
      <c r="H20" s="399">
        <v>815</v>
      </c>
      <c r="I20" s="400">
        <v>7148754</v>
      </c>
    </row>
    <row r="21" spans="2:9" ht="37.5" customHeight="1">
      <c r="B21" s="303" t="s">
        <v>414</v>
      </c>
      <c r="C21" s="304" t="s">
        <v>418</v>
      </c>
      <c r="D21" s="393" t="s">
        <v>416</v>
      </c>
      <c r="E21" s="303" t="s">
        <v>385</v>
      </c>
      <c r="F21" s="379" t="s">
        <v>1198</v>
      </c>
      <c r="G21" s="302" t="s">
        <v>386</v>
      </c>
      <c r="H21" s="305">
        <v>1000</v>
      </c>
      <c r="I21" s="306">
        <v>632000</v>
      </c>
    </row>
    <row r="22" spans="2:9" ht="37.5" customHeight="1">
      <c r="B22" s="303" t="s">
        <v>395</v>
      </c>
      <c r="C22" s="310" t="s">
        <v>1152</v>
      </c>
      <c r="D22" s="393" t="s">
        <v>1157</v>
      </c>
      <c r="E22" s="302" t="s">
        <v>385</v>
      </c>
      <c r="F22" s="382" t="s">
        <v>423</v>
      </c>
      <c r="G22" s="302"/>
      <c r="H22" s="311"/>
      <c r="I22" s="307">
        <v>1192874.3999999999</v>
      </c>
    </row>
    <row r="23" spans="2:9" ht="80.25" customHeight="1">
      <c r="B23" s="303" t="s">
        <v>400</v>
      </c>
      <c r="C23" s="310" t="s">
        <v>1153</v>
      </c>
      <c r="D23" s="393" t="s">
        <v>1157</v>
      </c>
      <c r="E23" s="302" t="s">
        <v>385</v>
      </c>
      <c r="F23" s="379" t="s">
        <v>1196</v>
      </c>
      <c r="G23" s="302"/>
      <c r="H23" s="311"/>
      <c r="I23" s="307">
        <v>436000</v>
      </c>
    </row>
    <row r="24" spans="2:9" ht="30.75" customHeight="1">
      <c r="B24" s="303" t="s">
        <v>414</v>
      </c>
      <c r="C24" s="304" t="s">
        <v>1164</v>
      </c>
      <c r="D24" s="393" t="s">
        <v>1165</v>
      </c>
      <c r="E24" s="303" t="s">
        <v>385</v>
      </c>
      <c r="F24" s="303" t="s">
        <v>392</v>
      </c>
      <c r="G24" s="302"/>
      <c r="H24" s="305">
        <v>2204</v>
      </c>
      <c r="I24" s="306">
        <v>60000</v>
      </c>
    </row>
    <row r="25" spans="2:9" ht="258" customHeight="1">
      <c r="B25" s="303" t="s">
        <v>387</v>
      </c>
      <c r="C25" s="310" t="s">
        <v>424</v>
      </c>
      <c r="D25" s="393" t="s">
        <v>422</v>
      </c>
      <c r="E25" s="302" t="s">
        <v>385</v>
      </c>
      <c r="F25" s="382" t="s">
        <v>431</v>
      </c>
      <c r="G25" s="302" t="s">
        <v>390</v>
      </c>
      <c r="H25" s="380">
        <v>16267</v>
      </c>
      <c r="I25" s="307">
        <v>240000</v>
      </c>
    </row>
    <row r="26" spans="2:9" ht="36">
      <c r="B26" s="395" t="s">
        <v>411</v>
      </c>
      <c r="C26" s="406" t="s">
        <v>1163</v>
      </c>
      <c r="D26" s="397" t="s">
        <v>422</v>
      </c>
      <c r="E26" s="398" t="s">
        <v>385</v>
      </c>
      <c r="F26" s="407" t="s">
        <v>1197</v>
      </c>
      <c r="G26" s="398" t="s">
        <v>390</v>
      </c>
      <c r="H26" s="315" t="s">
        <v>423</v>
      </c>
      <c r="I26" s="403">
        <v>132000</v>
      </c>
    </row>
    <row r="27" spans="2:9" ht="356.25" customHeight="1">
      <c r="B27" s="303" t="s">
        <v>411</v>
      </c>
      <c r="C27" s="304" t="s">
        <v>412</v>
      </c>
      <c r="D27" s="393" t="s">
        <v>1284</v>
      </c>
      <c r="E27" s="303" t="s">
        <v>385</v>
      </c>
      <c r="F27" s="379" t="s">
        <v>1201</v>
      </c>
      <c r="G27" s="302" t="s">
        <v>390</v>
      </c>
      <c r="H27" s="305">
        <v>145</v>
      </c>
      <c r="I27" s="306">
        <v>8216000</v>
      </c>
    </row>
    <row r="28" spans="2:9" ht="37.5" customHeight="1">
      <c r="B28" s="303" t="s">
        <v>395</v>
      </c>
      <c r="C28" s="304" t="s">
        <v>396</v>
      </c>
      <c r="D28" s="393" t="s">
        <v>1284</v>
      </c>
      <c r="E28" s="302" t="s">
        <v>385</v>
      </c>
      <c r="F28" s="309" t="s">
        <v>1209</v>
      </c>
      <c r="G28" s="302" t="s">
        <v>390</v>
      </c>
      <c r="H28" s="305">
        <v>35</v>
      </c>
      <c r="I28" s="306">
        <v>1332970</v>
      </c>
    </row>
    <row r="29" spans="2:9" ht="59.25" customHeight="1">
      <c r="B29" s="303" t="s">
        <v>395</v>
      </c>
      <c r="C29" s="304" t="s">
        <v>399</v>
      </c>
      <c r="D29" s="393" t="s">
        <v>1284</v>
      </c>
      <c r="E29" s="302" t="s">
        <v>385</v>
      </c>
      <c r="F29" s="309" t="s">
        <v>1207</v>
      </c>
      <c r="G29" s="302" t="s">
        <v>390</v>
      </c>
      <c r="H29" s="305">
        <v>98</v>
      </c>
      <c r="I29" s="306">
        <v>5292000</v>
      </c>
    </row>
    <row r="30" spans="2:9" ht="37.5" customHeight="1">
      <c r="B30" s="395" t="s">
        <v>395</v>
      </c>
      <c r="C30" s="404" t="s">
        <v>413</v>
      </c>
      <c r="D30" s="397" t="s">
        <v>1284</v>
      </c>
      <c r="E30" s="395" t="s">
        <v>385</v>
      </c>
      <c r="F30" s="405" t="s">
        <v>1200</v>
      </c>
      <c r="G30" s="398" t="s">
        <v>386</v>
      </c>
      <c r="H30" s="399">
        <v>19</v>
      </c>
      <c r="I30" s="400">
        <v>1182986.46</v>
      </c>
    </row>
    <row r="31" spans="2:9" ht="162" customHeight="1">
      <c r="B31" s="302" t="s">
        <v>383</v>
      </c>
      <c r="C31" s="310" t="s">
        <v>384</v>
      </c>
      <c r="D31" s="393" t="s">
        <v>1284</v>
      </c>
      <c r="E31" s="378" t="s">
        <v>385</v>
      </c>
      <c r="F31" s="381" t="s">
        <v>1213</v>
      </c>
      <c r="G31" s="382" t="s">
        <v>386</v>
      </c>
      <c r="H31" s="383">
        <v>72</v>
      </c>
      <c r="I31" s="306">
        <v>2804200</v>
      </c>
    </row>
    <row r="32" spans="2:9" ht="150" customHeight="1">
      <c r="B32" s="303" t="s">
        <v>383</v>
      </c>
      <c r="C32" s="304" t="s">
        <v>391</v>
      </c>
      <c r="D32" s="393" t="s">
        <v>1284</v>
      </c>
      <c r="E32" s="302" t="s">
        <v>385</v>
      </c>
      <c r="F32" s="309" t="s">
        <v>1212</v>
      </c>
      <c r="G32" s="302" t="s">
        <v>390</v>
      </c>
      <c r="H32" s="305">
        <v>149</v>
      </c>
      <c r="I32" s="306">
        <v>1385750</v>
      </c>
    </row>
    <row r="33" spans="1:18" ht="70.5" customHeight="1">
      <c r="B33" s="303" t="s">
        <v>383</v>
      </c>
      <c r="C33" s="304" t="s">
        <v>393</v>
      </c>
      <c r="D33" s="393" t="s">
        <v>1284</v>
      </c>
      <c r="E33" s="303" t="s">
        <v>385</v>
      </c>
      <c r="F33" s="309" t="s">
        <v>1211</v>
      </c>
      <c r="G33" s="302" t="s">
        <v>390</v>
      </c>
      <c r="H33" s="305">
        <v>27</v>
      </c>
      <c r="I33" s="306">
        <v>4573775.28</v>
      </c>
    </row>
    <row r="34" spans="1:18" ht="180">
      <c r="B34" s="395" t="s">
        <v>383</v>
      </c>
      <c r="C34" s="404" t="s">
        <v>394</v>
      </c>
      <c r="D34" s="397" t="s">
        <v>1284</v>
      </c>
      <c r="E34" s="395" t="s">
        <v>385</v>
      </c>
      <c r="F34" s="408" t="s">
        <v>1210</v>
      </c>
      <c r="G34" s="409" t="s">
        <v>390</v>
      </c>
      <c r="H34" s="399">
        <v>1585</v>
      </c>
      <c r="I34" s="400">
        <v>5499486.0300000003</v>
      </c>
    </row>
    <row r="35" spans="1:18" ht="37.5" customHeight="1">
      <c r="A35" s="48"/>
      <c r="B35" s="303" t="s">
        <v>383</v>
      </c>
      <c r="C35" s="304" t="s">
        <v>406</v>
      </c>
      <c r="D35" s="393" t="s">
        <v>1284</v>
      </c>
      <c r="E35" s="303" t="s">
        <v>385</v>
      </c>
      <c r="F35" s="309" t="s">
        <v>1203</v>
      </c>
      <c r="G35" s="302" t="s">
        <v>390</v>
      </c>
      <c r="H35" s="305">
        <v>154</v>
      </c>
      <c r="I35" s="306">
        <v>950170</v>
      </c>
      <c r="J35" s="48"/>
      <c r="K35" s="48"/>
      <c r="L35" s="48"/>
      <c r="M35" s="48"/>
      <c r="N35" s="48"/>
      <c r="O35" s="48"/>
      <c r="P35" s="48"/>
      <c r="Q35" s="48"/>
      <c r="R35" s="48"/>
    </row>
    <row r="36" spans="1:18" ht="37.5" customHeight="1">
      <c r="B36" s="303" t="s">
        <v>383</v>
      </c>
      <c r="C36" s="304" t="s">
        <v>407</v>
      </c>
      <c r="D36" s="393" t="s">
        <v>1284</v>
      </c>
      <c r="E36" s="303" t="s">
        <v>385</v>
      </c>
      <c r="F36" s="379" t="s">
        <v>392</v>
      </c>
      <c r="G36" s="302" t="s">
        <v>386</v>
      </c>
      <c r="H36" s="305">
        <v>69</v>
      </c>
      <c r="I36" s="306">
        <v>30461476</v>
      </c>
    </row>
    <row r="37" spans="1:18" ht="37.5" customHeight="1">
      <c r="B37" s="303" t="s">
        <v>383</v>
      </c>
      <c r="C37" s="304" t="s">
        <v>410</v>
      </c>
      <c r="D37" s="393" t="s">
        <v>1284</v>
      </c>
      <c r="E37" s="303" t="s">
        <v>385</v>
      </c>
      <c r="F37" s="309" t="s">
        <v>1202</v>
      </c>
      <c r="G37" s="302" t="s">
        <v>390</v>
      </c>
      <c r="H37" s="305">
        <v>24</v>
      </c>
      <c r="I37" s="306">
        <v>689500</v>
      </c>
    </row>
    <row r="38" spans="1:18" ht="132">
      <c r="B38" s="303" t="s">
        <v>397</v>
      </c>
      <c r="C38" s="304" t="s">
        <v>398</v>
      </c>
      <c r="D38" s="393" t="s">
        <v>1284</v>
      </c>
      <c r="E38" s="302" t="s">
        <v>385</v>
      </c>
      <c r="F38" s="309" t="s">
        <v>1208</v>
      </c>
      <c r="G38" s="302" t="s">
        <v>390</v>
      </c>
      <c r="H38" s="305">
        <v>13</v>
      </c>
      <c r="I38" s="306">
        <v>636328</v>
      </c>
    </row>
    <row r="39" spans="1:18" ht="168">
      <c r="B39" s="303" t="s">
        <v>397</v>
      </c>
      <c r="C39" s="304" t="s">
        <v>403</v>
      </c>
      <c r="D39" s="393" t="s">
        <v>1284</v>
      </c>
      <c r="E39" s="303" t="s">
        <v>385</v>
      </c>
      <c r="F39" s="309" t="s">
        <v>1205</v>
      </c>
      <c r="G39" s="302" t="s">
        <v>386</v>
      </c>
      <c r="H39" s="305">
        <v>41</v>
      </c>
      <c r="I39" s="306">
        <v>1909068</v>
      </c>
    </row>
    <row r="40" spans="1:18" ht="37.5" customHeight="1">
      <c r="B40" s="303" t="s">
        <v>395</v>
      </c>
      <c r="C40" s="310" t="s">
        <v>1161</v>
      </c>
      <c r="D40" s="393" t="s">
        <v>1162</v>
      </c>
      <c r="E40" s="302" t="s">
        <v>385</v>
      </c>
      <c r="F40" s="379" t="s">
        <v>1195</v>
      </c>
      <c r="G40" s="302"/>
      <c r="H40" s="311"/>
      <c r="I40" s="307">
        <v>816688</v>
      </c>
    </row>
    <row r="41" spans="1:18" ht="37.5" customHeight="1">
      <c r="B41" s="303" t="s">
        <v>411</v>
      </c>
      <c r="C41" s="310" t="s">
        <v>1155</v>
      </c>
      <c r="D41" s="393" t="s">
        <v>1159</v>
      </c>
      <c r="E41" s="302" t="s">
        <v>385</v>
      </c>
      <c r="F41" s="382" t="s">
        <v>423</v>
      </c>
      <c r="G41" s="302"/>
      <c r="H41" s="311"/>
      <c r="I41" s="307">
        <v>145000</v>
      </c>
    </row>
    <row r="42" spans="1:18">
      <c r="B42" s="311"/>
      <c r="C42" s="312" t="s">
        <v>83</v>
      </c>
      <c r="D42" s="311"/>
      <c r="E42" s="311"/>
      <c r="F42" s="311"/>
      <c r="G42" s="313"/>
      <c r="H42" s="313"/>
      <c r="I42" s="314">
        <f>SUM(I9:I41)</f>
        <v>116548769.69</v>
      </c>
    </row>
    <row r="43" spans="1:18" ht="15" customHeight="1">
      <c r="B43" s="315"/>
      <c r="C43" s="315"/>
      <c r="D43" s="315"/>
      <c r="E43" s="315"/>
      <c r="F43" s="315"/>
      <c r="G43" s="316"/>
      <c r="H43" s="316"/>
      <c r="I43" s="317"/>
    </row>
    <row r="44" spans="1:18">
      <c r="B44" s="120" t="s">
        <v>35</v>
      </c>
      <c r="C44" s="47"/>
      <c r="D44" s="120"/>
      <c r="E44" s="61"/>
      <c r="F44" s="61"/>
      <c r="G44" s="61"/>
      <c r="H44" s="61"/>
      <c r="I44" s="61"/>
    </row>
    <row r="45" spans="1:18">
      <c r="B45" s="22"/>
      <c r="C45" s="12"/>
      <c r="D45" s="12"/>
    </row>
    <row r="46" spans="1:18">
      <c r="B46" s="22"/>
    </row>
    <row r="47" spans="1:18">
      <c r="B47" s="22"/>
      <c r="C47" s="13"/>
      <c r="D47" s="13"/>
      <c r="G47" s="23"/>
    </row>
    <row r="48" spans="1:18">
      <c r="B48" s="22"/>
      <c r="C48" s="14"/>
      <c r="D48" s="14"/>
      <c r="G48" s="24"/>
    </row>
    <row r="49" spans="2:2">
      <c r="B49" s="22"/>
    </row>
    <row r="50" spans="2:2">
      <c r="B50" s="22"/>
    </row>
    <row r="51" spans="2:2">
      <c r="B51" s="22"/>
    </row>
    <row r="52" spans="2:2">
      <c r="B52" s="22"/>
    </row>
    <row r="53" spans="2:2">
      <c r="B53" s="22"/>
    </row>
    <row r="54" spans="2:2">
      <c r="B54" s="22"/>
    </row>
    <row r="55" spans="2:2">
      <c r="B55" s="22"/>
    </row>
    <row r="56" spans="2:2">
      <c r="B56" s="22"/>
    </row>
    <row r="57" spans="2:2">
      <c r="B57" s="22"/>
    </row>
    <row r="58" spans="2:2">
      <c r="B58" s="22"/>
    </row>
    <row r="59" spans="2:2">
      <c r="B59" s="22"/>
    </row>
    <row r="60" spans="2:2">
      <c r="B60" s="22"/>
    </row>
    <row r="61" spans="2:2">
      <c r="B61" s="22"/>
    </row>
    <row r="62" spans="2:2">
      <c r="B62" s="22"/>
    </row>
    <row r="63" spans="2:2">
      <c r="B63" s="22"/>
    </row>
    <row r="64" spans="2:2">
      <c r="B64" s="22"/>
    </row>
    <row r="65" spans="2:2">
      <c r="B65" s="22"/>
    </row>
    <row r="66" spans="2:2">
      <c r="B66" s="22"/>
    </row>
    <row r="67" spans="2:2">
      <c r="B67" s="22"/>
    </row>
    <row r="68" spans="2:2">
      <c r="B68" s="22"/>
    </row>
    <row r="69" spans="2:2">
      <c r="B69" s="22"/>
    </row>
    <row r="70" spans="2:2">
      <c r="B70" s="25"/>
    </row>
    <row r="71" spans="2:2">
      <c r="B71" s="25"/>
    </row>
    <row r="72" spans="2:2">
      <c r="B72" s="25"/>
    </row>
    <row r="73" spans="2:2">
      <c r="B73" s="25"/>
    </row>
    <row r="74" spans="2:2">
      <c r="B74" s="25"/>
    </row>
    <row r="75" spans="2:2">
      <c r="B75" s="25"/>
    </row>
    <row r="76" spans="2:2">
      <c r="B76" s="25"/>
    </row>
    <row r="77" spans="2:2">
      <c r="B77" s="25"/>
    </row>
    <row r="78" spans="2:2">
      <c r="B78" s="25"/>
    </row>
    <row r="79" spans="2:2">
      <c r="B79" s="25"/>
    </row>
    <row r="80" spans="2:2">
      <c r="B80" s="25"/>
    </row>
    <row r="81" spans="2:2">
      <c r="B81" s="25"/>
    </row>
    <row r="82" spans="2:2">
      <c r="B82" s="25"/>
    </row>
    <row r="83" spans="2:2">
      <c r="B83" s="25"/>
    </row>
    <row r="84" spans="2:2">
      <c r="B84" s="25"/>
    </row>
    <row r="85" spans="2:2">
      <c r="B85" s="25"/>
    </row>
    <row r="86" spans="2:2">
      <c r="B86" s="25"/>
    </row>
    <row r="87" spans="2:2">
      <c r="B87" s="25"/>
    </row>
    <row r="88" spans="2:2">
      <c r="B88" s="25"/>
    </row>
    <row r="89" spans="2:2">
      <c r="B89" s="25"/>
    </row>
    <row r="90" spans="2:2">
      <c r="B90" s="25"/>
    </row>
    <row r="91" spans="2:2">
      <c r="B91" s="25"/>
    </row>
    <row r="92" spans="2:2">
      <c r="B92" s="25"/>
    </row>
    <row r="93" spans="2:2">
      <c r="B93" s="25"/>
    </row>
    <row r="94" spans="2:2">
      <c r="B94" s="25"/>
    </row>
    <row r="95" spans="2:2">
      <c r="B95" s="25"/>
    </row>
    <row r="96" spans="2:2">
      <c r="B96" s="25"/>
    </row>
    <row r="97" spans="2:2">
      <c r="B97" s="25"/>
    </row>
    <row r="98" spans="2:2">
      <c r="B98" s="25"/>
    </row>
    <row r="99" spans="2:2">
      <c r="B99" s="25"/>
    </row>
    <row r="100" spans="2:2">
      <c r="B100" s="25"/>
    </row>
    <row r="101" spans="2:2">
      <c r="B101" s="25"/>
    </row>
    <row r="102" spans="2:2">
      <c r="B102" s="25"/>
    </row>
    <row r="103" spans="2:2">
      <c r="B103" s="25"/>
    </row>
    <row r="104" spans="2:2">
      <c r="B104" s="25"/>
    </row>
    <row r="105" spans="2:2">
      <c r="B105" s="25"/>
    </row>
    <row r="106" spans="2:2">
      <c r="B106" s="25"/>
    </row>
    <row r="107" spans="2:2">
      <c r="B107" s="25"/>
    </row>
    <row r="108" spans="2:2">
      <c r="B108" s="25"/>
    </row>
    <row r="109" spans="2:2">
      <c r="B109" s="25"/>
    </row>
    <row r="110" spans="2:2">
      <c r="B110" s="25"/>
    </row>
    <row r="111" spans="2:2">
      <c r="B111" s="25"/>
    </row>
    <row r="112" spans="2:2">
      <c r="B112" s="25"/>
    </row>
    <row r="113" spans="2:2">
      <c r="B113" s="25"/>
    </row>
    <row r="114" spans="2:2">
      <c r="B114" s="25"/>
    </row>
    <row r="115" spans="2:2">
      <c r="B115" s="25"/>
    </row>
    <row r="116" spans="2:2">
      <c r="B116" s="26"/>
    </row>
    <row r="117" spans="2:2">
      <c r="B117" s="1"/>
    </row>
    <row r="118" spans="2:2">
      <c r="B118" s="1"/>
    </row>
    <row r="119" spans="2:2">
      <c r="B119" s="1"/>
    </row>
    <row r="120" spans="2:2">
      <c r="B120" s="1"/>
    </row>
    <row r="121" spans="2:2">
      <c r="B121" s="1"/>
    </row>
    <row r="122" spans="2:2">
      <c r="B122" s="1"/>
    </row>
    <row r="123" spans="2:2">
      <c r="B123" s="1"/>
    </row>
  </sheetData>
  <autoFilter ref="B7:F42"/>
  <sortState ref="B9:I41">
    <sortCondition ref="D9:D41" customList="enero,febrero,marzo,abril,mayo,junio,julio,agosto,septiembre,octubre,noviembre,diciembre"/>
  </sortState>
  <mergeCells count="9">
    <mergeCell ref="I7:I8"/>
    <mergeCell ref="B2:I2"/>
    <mergeCell ref="C4:I4"/>
    <mergeCell ref="C5:I5"/>
    <mergeCell ref="C7:C8"/>
    <mergeCell ref="E7:E8"/>
    <mergeCell ref="F7:F8"/>
    <mergeCell ref="G7:H7"/>
    <mergeCell ref="D7:D8"/>
  </mergeCells>
  <phoneticPr fontId="0" type="noConversion"/>
  <conditionalFormatting sqref="B45:B54">
    <cfRule type="duplicateValues" dxfId="6" priority="3"/>
  </conditionalFormatting>
  <conditionalFormatting sqref="B55">
    <cfRule type="duplicateValues" dxfId="5" priority="1"/>
  </conditionalFormatting>
  <conditionalFormatting sqref="B56:B116">
    <cfRule type="duplicateValues" dxfId="4" priority="2"/>
  </conditionalFormatting>
  <dataValidations disablePrompts="1" count="4">
    <dataValidation type="list" allowBlank="1" showInputMessage="1" showErrorMessage="1" sqref="B53">
      <formula1>OFFSET(INDIRECT(#REF!),0,0,#REF!,1)</formula1>
    </dataValidation>
    <dataValidation type="list" allowBlank="1" showInputMessage="1" showErrorMessage="1" sqref="B54:B59 B42:B43 B45:B52">
      <formula1>OFFSET(INDIRECT(#REF!),0,0,#REF!,1)</formula1>
    </dataValidation>
    <dataValidation type="list" allowBlank="1" showInputMessage="1" showErrorMessage="1" sqref="B60">
      <formula1>OFFSET(INDIRECT(Q42),0,0,#REF!,1)</formula1>
    </dataValidation>
    <dataValidation type="list" allowBlank="1" showInputMessage="1" showErrorMessage="1" sqref="B61:B116">
      <formula1>OFFSET(INDIRECT(Q43),0,0,Q42,1)</formula1>
    </dataValidation>
  </dataValidations>
  <pageMargins left="0.19685039370078741" right="0.19685039370078741" top="1.3779527559055118" bottom="0.86614173228346458" header="0.39370078740157483" footer="0.59055118110236227"/>
  <pageSetup scale="60" fitToHeight="0" orientation="landscape" r:id="rId1"/>
  <headerFooter scaleWithDoc="0">
    <oddHeader xml:space="preserve">&amp;C&amp;G&amp;R
</oddHeader>
    <oddFooter>&amp;R&amp;G</oddFooter>
  </headerFooter>
  <rowBreaks count="3" manualBreakCount="3">
    <brk id="11" max="9" man="1"/>
    <brk id="20" max="9" man="1"/>
    <brk id="34" max="9"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29"/>
  <sheetViews>
    <sheetView showGridLines="0" view="pageBreakPreview" zoomScaleNormal="70" zoomScaleSheetLayoutView="100" workbookViewId="0">
      <selection activeCell="C33" sqref="C33"/>
    </sheetView>
  </sheetViews>
  <sheetFormatPr baseColWidth="10" defaultColWidth="11.42578125" defaultRowHeight="12.75"/>
  <cols>
    <col min="1" max="1" width="0.85546875" style="15" customWidth="1"/>
    <col min="2" max="2" width="42.42578125" style="15" customWidth="1"/>
    <col min="3" max="4" width="50.5703125" style="15" customWidth="1"/>
    <col min="5" max="5" width="2.42578125" style="15" customWidth="1"/>
    <col min="6" max="16384" width="11.42578125" style="15"/>
  </cols>
  <sheetData>
    <row r="1" spans="1:18" ht="14.45" customHeight="1"/>
    <row r="2" spans="1:18" ht="35.1" customHeight="1">
      <c r="B2" s="618" t="s">
        <v>9</v>
      </c>
      <c r="C2" s="619"/>
      <c r="D2" s="620"/>
    </row>
    <row r="3" spans="1:18" ht="3" customHeight="1">
      <c r="B3" s="16"/>
      <c r="C3" s="16"/>
      <c r="D3" s="16"/>
    </row>
    <row r="4" spans="1:18" s="2" customFormat="1" ht="15" customHeight="1">
      <c r="B4" s="117" t="s">
        <v>76</v>
      </c>
      <c r="C4" s="464" t="s">
        <v>216</v>
      </c>
      <c r="D4" s="464"/>
    </row>
    <row r="5" spans="1:18" s="2" customFormat="1" ht="15" customHeight="1">
      <c r="B5" s="124" t="s">
        <v>82</v>
      </c>
      <c r="C5" s="464" t="s">
        <v>218</v>
      </c>
      <c r="D5" s="464"/>
    </row>
    <row r="6" spans="1:18" s="2" customFormat="1" ht="3" customHeight="1">
      <c r="B6" s="17"/>
      <c r="C6" s="17"/>
      <c r="D6" s="17"/>
    </row>
    <row r="7" spans="1:18" s="2" customFormat="1" ht="15" customHeight="1">
      <c r="B7" s="621" t="s">
        <v>2</v>
      </c>
      <c r="C7" s="622"/>
      <c r="D7" s="623"/>
    </row>
    <row r="8" spans="1:18" s="2" customFormat="1" ht="2.25" customHeight="1">
      <c r="B8" s="624"/>
      <c r="C8" s="624"/>
      <c r="D8" s="624"/>
    </row>
    <row r="9" spans="1:18" s="2" customFormat="1" ht="22.35" customHeight="1">
      <c r="B9" s="121" t="s">
        <v>102</v>
      </c>
      <c r="C9" s="616"/>
      <c r="D9" s="616"/>
    </row>
    <row r="10" spans="1:18" s="2" customFormat="1" ht="22.35" customHeight="1">
      <c r="B10" s="121" t="s">
        <v>103</v>
      </c>
      <c r="C10" s="616"/>
      <c r="D10" s="616"/>
    </row>
    <row r="11" spans="1:18" s="2" customFormat="1" ht="22.35" customHeight="1">
      <c r="B11" s="121" t="s">
        <v>104</v>
      </c>
    </row>
    <row r="12" spans="1:18" s="2" customFormat="1" ht="22.35" customHeight="1">
      <c r="B12" s="121" t="s">
        <v>105</v>
      </c>
      <c r="C12" s="616"/>
      <c r="D12" s="616"/>
    </row>
    <row r="13" spans="1:18" s="2" customFormat="1" ht="22.35" customHeight="1">
      <c r="A13" s="50"/>
      <c r="B13" s="122" t="s">
        <v>106</v>
      </c>
      <c r="C13" s="616"/>
      <c r="D13" s="616"/>
      <c r="E13" s="50"/>
      <c r="F13" s="50"/>
      <c r="G13" s="50"/>
      <c r="H13" s="50"/>
      <c r="I13" s="50"/>
      <c r="J13" s="50"/>
      <c r="K13" s="50"/>
      <c r="L13" s="50"/>
      <c r="M13" s="50"/>
      <c r="N13" s="50"/>
      <c r="O13" s="50"/>
      <c r="P13" s="50"/>
      <c r="Q13" s="50"/>
      <c r="R13" s="50"/>
    </row>
    <row r="14" spans="1:18" s="2" customFormat="1" ht="22.35" customHeight="1">
      <c r="B14" s="122" t="s">
        <v>107</v>
      </c>
      <c r="C14" s="616"/>
      <c r="D14" s="617"/>
    </row>
    <row r="15" spans="1:18" s="2" customFormat="1" ht="50.45" customHeight="1">
      <c r="B15" s="122" t="s">
        <v>108</v>
      </c>
      <c r="C15" s="616"/>
      <c r="D15" s="616"/>
    </row>
    <row r="16" spans="1:18" s="2" customFormat="1" ht="33.6" customHeight="1">
      <c r="B16" s="122" t="s">
        <v>109</v>
      </c>
      <c r="C16" s="616"/>
      <c r="D16" s="616"/>
    </row>
    <row r="17" spans="2:4" s="2" customFormat="1" ht="3" customHeight="1">
      <c r="B17" s="17"/>
      <c r="C17" s="17"/>
      <c r="D17" s="17"/>
    </row>
    <row r="18" spans="2:4" s="2" customFormat="1" ht="15" customHeight="1">
      <c r="B18" s="610" t="s">
        <v>3</v>
      </c>
      <c r="C18" s="611"/>
      <c r="D18" s="612"/>
    </row>
    <row r="19" spans="2:4" s="2" customFormat="1" ht="29.1" customHeight="1">
      <c r="B19" s="126" t="s">
        <v>110</v>
      </c>
      <c r="C19" s="127" t="s">
        <v>111</v>
      </c>
      <c r="D19" s="128" t="s">
        <v>112</v>
      </c>
    </row>
    <row r="20" spans="2:4" s="2" customFormat="1" ht="15" customHeight="1">
      <c r="B20" s="125"/>
      <c r="C20" s="125"/>
      <c r="D20" s="125"/>
    </row>
    <row r="21" spans="2:4" s="2" customFormat="1" ht="3" customHeight="1">
      <c r="B21" s="17"/>
      <c r="C21" s="17"/>
      <c r="D21" s="17"/>
    </row>
    <row r="22" spans="2:4" s="2" customFormat="1" ht="15" customHeight="1">
      <c r="B22" s="613" t="s">
        <v>4</v>
      </c>
      <c r="C22" s="614"/>
      <c r="D22" s="615"/>
    </row>
    <row r="23" spans="2:4" s="2" customFormat="1" ht="15" customHeight="1">
      <c r="B23" s="123" t="s">
        <v>113</v>
      </c>
      <c r="C23" s="123" t="s">
        <v>114</v>
      </c>
      <c r="D23" s="123" t="s">
        <v>115</v>
      </c>
    </row>
    <row r="24" spans="2:4" s="2" customFormat="1" ht="15" customHeight="1">
      <c r="B24" s="219"/>
      <c r="C24" s="219"/>
      <c r="D24" s="219"/>
    </row>
    <row r="25" spans="2:4" s="2" customFormat="1" ht="3" customHeight="1">
      <c r="B25" s="17"/>
      <c r="C25" s="17"/>
      <c r="D25" s="17"/>
    </row>
    <row r="26" spans="2:4" s="2" customFormat="1" ht="15" customHeight="1">
      <c r="B26" s="613" t="s">
        <v>5</v>
      </c>
      <c r="C26" s="614"/>
      <c r="D26" s="615"/>
    </row>
    <row r="27" spans="2:4" s="2" customFormat="1" ht="15" customHeight="1">
      <c r="B27" s="123" t="s">
        <v>116</v>
      </c>
      <c r="C27" s="123" t="s">
        <v>117</v>
      </c>
      <c r="D27" s="123" t="s">
        <v>118</v>
      </c>
    </row>
    <row r="28" spans="2:4" s="2" customFormat="1" ht="35.1" customHeight="1">
      <c r="B28" s="217"/>
      <c r="C28" s="218"/>
      <c r="D28" s="219"/>
    </row>
    <row r="29" spans="2:4">
      <c r="B29" s="2"/>
      <c r="C29" s="2"/>
      <c r="D29" s="2"/>
    </row>
  </sheetData>
  <mergeCells count="15">
    <mergeCell ref="B2:D2"/>
    <mergeCell ref="B7:D7"/>
    <mergeCell ref="C9:D9"/>
    <mergeCell ref="B8:D8"/>
    <mergeCell ref="C4:D4"/>
    <mergeCell ref="C5:D5"/>
    <mergeCell ref="B18:D18"/>
    <mergeCell ref="B22:D22"/>
    <mergeCell ref="B26:D26"/>
    <mergeCell ref="C10:D10"/>
    <mergeCell ref="C12:D12"/>
    <mergeCell ref="C13:D13"/>
    <mergeCell ref="C14:D14"/>
    <mergeCell ref="C15:D15"/>
    <mergeCell ref="C16:D16"/>
  </mergeCells>
  <pageMargins left="0.19685039370078741" right="0.19685039370078741" top="1.3779527559055118" bottom="0.86614173228346458" header="0.39370078740157483" footer="0.59055118110236227"/>
  <pageSetup scale="88" fitToHeight="0" orientation="landscape" r:id="rId1"/>
  <headerFooter scaleWithDoc="0">
    <oddHeader xml:space="preserve">&amp;C&amp;G&amp;R
</oddHeader>
    <oddFooter>&amp;R&amp;G</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CC31"/>
  <sheetViews>
    <sheetView showGridLines="0" view="pageBreakPreview" topLeftCell="A4" zoomScale="110" zoomScaleNormal="85" zoomScaleSheetLayoutView="110" workbookViewId="0">
      <selection activeCell="C33" sqref="C33"/>
    </sheetView>
  </sheetViews>
  <sheetFormatPr baseColWidth="10" defaultColWidth="11.42578125" defaultRowHeight="12.75"/>
  <cols>
    <col min="1" max="1" width="0.85546875" style="6" customWidth="1"/>
    <col min="2" max="2" width="6.5703125" style="6" customWidth="1"/>
    <col min="3" max="3" width="6.85546875" style="6" customWidth="1"/>
    <col min="4" max="4" width="10.42578125" style="6" customWidth="1"/>
    <col min="5" max="5" width="20.42578125" style="6" customWidth="1"/>
    <col min="6" max="6" width="31.42578125" style="6" customWidth="1"/>
    <col min="7" max="8" width="16.140625" style="6" customWidth="1"/>
    <col min="9" max="9" width="17.42578125" style="6" customWidth="1"/>
    <col min="10" max="10" width="19.5703125" style="6" customWidth="1"/>
    <col min="11" max="11" width="17.5703125" style="6" customWidth="1"/>
    <col min="12" max="13" width="15.5703125" style="6" customWidth="1"/>
    <col min="14" max="14" width="18.5703125" style="6" customWidth="1"/>
    <col min="15" max="15" width="19.42578125" style="6" customWidth="1"/>
    <col min="16" max="16" width="2" style="6" customWidth="1"/>
    <col min="17" max="16384" width="11.42578125" style="6"/>
  </cols>
  <sheetData>
    <row r="1" spans="1:20" ht="14.45" customHeight="1">
      <c r="B1" s="6" t="s">
        <v>123</v>
      </c>
    </row>
    <row r="2" spans="1:20" ht="47.25" customHeight="1">
      <c r="B2" s="635" t="s">
        <v>137</v>
      </c>
      <c r="C2" s="635"/>
      <c r="D2" s="635"/>
      <c r="E2" s="635"/>
      <c r="F2" s="635"/>
      <c r="G2" s="635"/>
      <c r="H2" s="635"/>
      <c r="I2" s="635"/>
      <c r="J2" s="635"/>
      <c r="K2" s="635"/>
      <c r="L2" s="635"/>
      <c r="M2" s="635"/>
      <c r="N2" s="635"/>
      <c r="O2" s="635"/>
    </row>
    <row r="3" spans="1:20" ht="5.45" customHeight="1">
      <c r="B3" s="639"/>
      <c r="C3" s="639"/>
      <c r="D3" s="639"/>
      <c r="E3" s="639"/>
      <c r="F3" s="639"/>
      <c r="G3" s="639"/>
      <c r="H3" s="639"/>
      <c r="I3" s="639"/>
      <c r="J3" s="639"/>
      <c r="K3" s="639"/>
      <c r="L3" s="639"/>
      <c r="M3" s="639"/>
      <c r="N3" s="639"/>
      <c r="O3" s="639"/>
    </row>
    <row r="4" spans="1:20" ht="20.100000000000001" customHeight="1">
      <c r="B4" s="592" t="s">
        <v>139</v>
      </c>
      <c r="C4" s="592"/>
      <c r="D4" s="592"/>
      <c r="E4" s="592"/>
      <c r="F4" s="472"/>
      <c r="G4" s="608" t="s">
        <v>216</v>
      </c>
      <c r="H4" s="608"/>
      <c r="I4" s="608"/>
      <c r="J4" s="608"/>
      <c r="K4" s="608"/>
      <c r="L4" s="608"/>
      <c r="M4" s="608"/>
      <c r="N4" s="608"/>
      <c r="O4" s="608"/>
    </row>
    <row r="5" spans="1:20" ht="20.100000000000001" customHeight="1">
      <c r="B5" s="636" t="s">
        <v>82</v>
      </c>
      <c r="C5" s="636"/>
      <c r="D5" s="636"/>
      <c r="E5" s="636"/>
      <c r="F5" s="637"/>
      <c r="G5" s="638" t="s">
        <v>218</v>
      </c>
      <c r="H5" s="638"/>
      <c r="I5" s="638"/>
      <c r="J5" s="638"/>
      <c r="K5" s="638"/>
      <c r="L5" s="638"/>
      <c r="M5" s="638"/>
      <c r="N5" s="638"/>
      <c r="O5" s="638"/>
    </row>
    <row r="6" spans="1:20" ht="5.45" customHeight="1">
      <c r="G6" s="46"/>
      <c r="H6" s="46"/>
      <c r="I6" s="46"/>
      <c r="J6" s="46"/>
      <c r="K6" s="46"/>
      <c r="L6" s="46"/>
      <c r="M6" s="46"/>
      <c r="N6" s="46"/>
      <c r="O6" s="46"/>
    </row>
    <row r="7" spans="1:20" ht="42.6" customHeight="1">
      <c r="B7" s="634" t="s">
        <v>146</v>
      </c>
      <c r="C7" s="634"/>
      <c r="D7" s="634"/>
      <c r="E7" s="60" t="s">
        <v>70</v>
      </c>
      <c r="F7" s="631" t="s">
        <v>147</v>
      </c>
      <c r="G7" s="631" t="s">
        <v>127</v>
      </c>
      <c r="H7" s="631"/>
      <c r="I7" s="631"/>
      <c r="J7" s="631"/>
      <c r="K7" s="631"/>
      <c r="L7" s="631"/>
      <c r="M7" s="631"/>
      <c r="N7" s="631"/>
      <c r="O7" s="60" t="s">
        <v>133</v>
      </c>
    </row>
    <row r="8" spans="1:20" ht="55.35" customHeight="1">
      <c r="B8" s="172" t="s">
        <v>182</v>
      </c>
      <c r="C8" s="172" t="s">
        <v>183</v>
      </c>
      <c r="D8" s="172" t="s">
        <v>131</v>
      </c>
      <c r="E8" s="129" t="s">
        <v>132</v>
      </c>
      <c r="F8" s="632"/>
      <c r="G8" s="102" t="s">
        <v>11</v>
      </c>
      <c r="H8" s="102" t="s">
        <v>193</v>
      </c>
      <c r="I8" s="102" t="s">
        <v>1</v>
      </c>
      <c r="J8" s="102" t="s">
        <v>129</v>
      </c>
      <c r="K8" s="102" t="s">
        <v>151</v>
      </c>
      <c r="L8" s="59" t="s">
        <v>15</v>
      </c>
      <c r="M8" s="173" t="s">
        <v>20</v>
      </c>
      <c r="N8" s="102" t="s">
        <v>207</v>
      </c>
      <c r="O8" s="174" t="s">
        <v>164</v>
      </c>
    </row>
    <row r="9" spans="1:20" s="5" customFormat="1" ht="84" customHeight="1">
      <c r="B9" s="365">
        <v>6</v>
      </c>
      <c r="C9" s="365">
        <v>2</v>
      </c>
      <c r="D9" s="366">
        <v>4</v>
      </c>
      <c r="E9" s="318" t="s">
        <v>1194</v>
      </c>
      <c r="F9" s="319" t="s">
        <v>1185</v>
      </c>
      <c r="G9" s="320">
        <v>0</v>
      </c>
      <c r="H9" s="320">
        <v>44658978.25</v>
      </c>
      <c r="I9" s="320">
        <v>44658978.25</v>
      </c>
      <c r="J9" s="320">
        <v>44405233.719999999</v>
      </c>
      <c r="K9" s="320">
        <v>253744.53</v>
      </c>
      <c r="L9" s="320">
        <v>44405233.719999999</v>
      </c>
      <c r="M9" s="320">
        <v>44405233.719999999</v>
      </c>
      <c r="N9" s="320">
        <f>J9+K9</f>
        <v>44658978.25</v>
      </c>
      <c r="O9" s="321">
        <f>N9/I9*100</f>
        <v>100</v>
      </c>
    </row>
    <row r="10" spans="1:20" s="5" customFormat="1" ht="60">
      <c r="B10" s="367">
        <v>6</v>
      </c>
      <c r="C10" s="367">
        <v>2</v>
      </c>
      <c r="D10" s="368">
        <v>4</v>
      </c>
      <c r="E10" s="322" t="s">
        <v>1194</v>
      </c>
      <c r="F10" s="322" t="s">
        <v>1187</v>
      </c>
      <c r="G10" s="323">
        <v>0</v>
      </c>
      <c r="H10" s="323">
        <v>7199999.9900000002</v>
      </c>
      <c r="I10" s="323">
        <v>7199999.9900000002</v>
      </c>
      <c r="J10" s="323">
        <v>6545454.5300000003</v>
      </c>
      <c r="K10" s="323">
        <v>654545.46</v>
      </c>
      <c r="L10" s="323">
        <v>6545454.5300000003</v>
      </c>
      <c r="M10" s="323">
        <v>6545454.5300000003</v>
      </c>
      <c r="N10" s="323">
        <f t="shared" ref="N10:N11" si="0">J10+K10</f>
        <v>7199999.9900000002</v>
      </c>
      <c r="O10" s="324">
        <f t="shared" ref="O10:O11" si="1">N10/I10*100</f>
        <v>100</v>
      </c>
    </row>
    <row r="11" spans="1:20" s="5" customFormat="1" ht="75" customHeight="1">
      <c r="B11" s="367">
        <v>6</v>
      </c>
      <c r="C11" s="367">
        <v>2</v>
      </c>
      <c r="D11" s="368">
        <v>4</v>
      </c>
      <c r="E11" s="322" t="s">
        <v>1194</v>
      </c>
      <c r="F11" s="322" t="s">
        <v>1189</v>
      </c>
      <c r="G11" s="325">
        <v>0</v>
      </c>
      <c r="H11" s="325">
        <v>13200000</v>
      </c>
      <c r="I11" s="325">
        <v>13200000</v>
      </c>
      <c r="J11" s="325">
        <v>13199999.060000001</v>
      </c>
      <c r="K11" s="325">
        <v>0.94</v>
      </c>
      <c r="L11" s="325">
        <v>13199999.060000001</v>
      </c>
      <c r="M11" s="325">
        <v>13199999.060000001</v>
      </c>
      <c r="N11" s="325">
        <f t="shared" si="0"/>
        <v>13200000</v>
      </c>
      <c r="O11" s="324">
        <f t="shared" si="1"/>
        <v>100</v>
      </c>
    </row>
    <row r="12" spans="1:20" s="5" customFormat="1" ht="15" customHeight="1">
      <c r="B12" s="220"/>
      <c r="C12" s="220"/>
      <c r="D12" s="221"/>
      <c r="E12" s="322"/>
      <c r="F12" s="318"/>
      <c r="G12" s="326"/>
      <c r="H12" s="327"/>
      <c r="I12" s="328"/>
      <c r="J12" s="328"/>
      <c r="K12" s="328"/>
      <c r="L12" s="329"/>
      <c r="M12" s="330"/>
      <c r="N12" s="328"/>
      <c r="O12" s="331"/>
    </row>
    <row r="13" spans="1:20" s="5" customFormat="1" ht="15" hidden="1" customHeight="1">
      <c r="A13" s="49"/>
      <c r="B13" s="220"/>
      <c r="C13" s="220"/>
      <c r="D13" s="221"/>
      <c r="E13" s="332"/>
      <c r="F13" s="322"/>
      <c r="G13" s="333"/>
      <c r="H13" s="331"/>
      <c r="I13" s="334"/>
      <c r="J13" s="334"/>
      <c r="K13" s="335"/>
      <c r="L13" s="336"/>
      <c r="M13" s="337"/>
      <c r="N13" s="335"/>
      <c r="O13" s="331"/>
      <c r="P13" s="49"/>
      <c r="Q13" s="49"/>
      <c r="R13" s="49"/>
      <c r="S13" s="49"/>
      <c r="T13" s="49"/>
    </row>
    <row r="14" spans="1:20" s="5" customFormat="1" ht="15" hidden="1" customHeight="1">
      <c r="B14" s="220"/>
      <c r="C14" s="220"/>
      <c r="D14" s="221"/>
      <c r="E14" s="332"/>
      <c r="F14" s="322"/>
      <c r="G14" s="338"/>
      <c r="H14" s="339"/>
      <c r="I14" s="334"/>
      <c r="J14" s="334"/>
      <c r="K14" s="335"/>
      <c r="L14" s="336"/>
      <c r="M14" s="337"/>
      <c r="N14" s="335"/>
      <c r="O14" s="331"/>
    </row>
    <row r="15" spans="1:20" s="5" customFormat="1" ht="15" hidden="1" customHeight="1">
      <c r="B15" s="220"/>
      <c r="C15" s="220"/>
      <c r="D15" s="221"/>
      <c r="E15" s="332"/>
      <c r="F15" s="322"/>
      <c r="G15" s="333"/>
      <c r="H15" s="331"/>
      <c r="I15" s="334"/>
      <c r="J15" s="334"/>
      <c r="K15" s="335"/>
      <c r="L15" s="336"/>
      <c r="M15" s="337"/>
      <c r="N15" s="335"/>
      <c r="O15" s="331"/>
    </row>
    <row r="16" spans="1:20" s="5" customFormat="1" ht="15" hidden="1" customHeight="1">
      <c r="B16" s="220"/>
      <c r="C16" s="220"/>
      <c r="D16" s="221"/>
      <c r="E16" s="332"/>
      <c r="F16" s="322"/>
      <c r="G16" s="338"/>
      <c r="H16" s="339"/>
      <c r="I16" s="334"/>
      <c r="J16" s="334"/>
      <c r="K16" s="335"/>
      <c r="L16" s="336"/>
      <c r="M16" s="337"/>
      <c r="N16" s="335"/>
      <c r="O16" s="331"/>
    </row>
    <row r="17" spans="1:81" s="5" customFormat="1" ht="15" hidden="1" customHeight="1">
      <c r="B17" s="220"/>
      <c r="C17" s="220"/>
      <c r="D17" s="221"/>
      <c r="E17" s="332"/>
      <c r="F17" s="322"/>
      <c r="G17" s="338"/>
      <c r="H17" s="339"/>
      <c r="I17" s="334"/>
      <c r="J17" s="334"/>
      <c r="K17" s="335"/>
      <c r="L17" s="336"/>
      <c r="M17" s="337"/>
      <c r="N17" s="335"/>
      <c r="O17" s="331"/>
    </row>
    <row r="18" spans="1:81" s="5" customFormat="1" ht="15" hidden="1" customHeight="1">
      <c r="B18" s="220"/>
      <c r="C18" s="220"/>
      <c r="D18" s="221"/>
      <c r="E18" s="332"/>
      <c r="F18" s="322"/>
      <c r="G18" s="333"/>
      <c r="H18" s="331"/>
      <c r="I18" s="334"/>
      <c r="J18" s="334"/>
      <c r="K18" s="335"/>
      <c r="L18" s="336"/>
      <c r="M18" s="337"/>
      <c r="N18" s="335"/>
      <c r="O18" s="331"/>
    </row>
    <row r="19" spans="1:81" s="5" customFormat="1" ht="15" hidden="1" customHeight="1">
      <c r="B19" s="220"/>
      <c r="C19" s="220"/>
      <c r="D19" s="221"/>
      <c r="E19" s="332"/>
      <c r="F19" s="322"/>
      <c r="G19" s="338"/>
      <c r="H19" s="339"/>
      <c r="I19" s="334"/>
      <c r="J19" s="334"/>
      <c r="K19" s="335"/>
      <c r="L19" s="336"/>
      <c r="M19" s="337"/>
      <c r="N19" s="335"/>
      <c r="O19" s="331"/>
    </row>
    <row r="20" spans="1:81" s="5" customFormat="1" ht="15" customHeight="1">
      <c r="B20" s="220"/>
      <c r="C20" s="220"/>
      <c r="D20" s="221"/>
      <c r="E20" s="332"/>
      <c r="F20" s="322"/>
      <c r="G20" s="333"/>
      <c r="H20" s="331"/>
      <c r="I20" s="334"/>
      <c r="J20" s="334"/>
      <c r="K20" s="335"/>
      <c r="L20" s="336"/>
      <c r="M20" s="337"/>
      <c r="N20" s="335"/>
      <c r="O20" s="331"/>
    </row>
    <row r="21" spans="1:81" s="5" customFormat="1" ht="15" customHeight="1">
      <c r="B21" s="220"/>
      <c r="C21" s="220"/>
      <c r="D21" s="221"/>
      <c r="E21" s="332"/>
      <c r="F21" s="322"/>
      <c r="G21" s="338"/>
      <c r="H21" s="339"/>
      <c r="I21" s="334"/>
      <c r="J21" s="334"/>
      <c r="K21" s="335"/>
      <c r="L21" s="336"/>
      <c r="M21" s="337"/>
      <c r="N21" s="335"/>
      <c r="O21" s="331"/>
    </row>
    <row r="22" spans="1:81" s="5" customFormat="1" ht="15" customHeight="1">
      <c r="B22" s="220"/>
      <c r="C22" s="220"/>
      <c r="D22" s="221"/>
      <c r="E22" s="332"/>
      <c r="F22" s="322"/>
      <c r="G22" s="333"/>
      <c r="H22" s="331"/>
      <c r="I22" s="334"/>
      <c r="J22" s="334"/>
      <c r="K22" s="335"/>
      <c r="L22" s="336"/>
      <c r="M22" s="337"/>
      <c r="N22" s="335"/>
      <c r="O22" s="331"/>
    </row>
    <row r="23" spans="1:81" s="5" customFormat="1" ht="15" customHeight="1">
      <c r="B23" s="220"/>
      <c r="C23" s="220"/>
      <c r="D23" s="221"/>
      <c r="E23" s="332"/>
      <c r="F23" s="322"/>
      <c r="G23" s="333"/>
      <c r="H23" s="331"/>
      <c r="I23" s="334"/>
      <c r="J23" s="334"/>
      <c r="K23" s="335"/>
      <c r="L23" s="336"/>
      <c r="M23" s="337"/>
      <c r="N23" s="335"/>
      <c r="O23" s="331"/>
    </row>
    <row r="24" spans="1:81" s="5" customFormat="1" ht="15" customHeight="1">
      <c r="B24" s="220"/>
      <c r="C24" s="220"/>
      <c r="D24" s="221"/>
      <c r="E24" s="332"/>
      <c r="F24" s="340" t="s">
        <v>83</v>
      </c>
      <c r="G24" s="341"/>
      <c r="H24" s="342">
        <f>SUBTOTAL(9,H9:H23)</f>
        <v>65058978.240000002</v>
      </c>
      <c r="I24" s="342">
        <f t="shared" ref="I24:N24" si="2">SUBTOTAL(9,I9:I23)</f>
        <v>65058978.240000002</v>
      </c>
      <c r="J24" s="342">
        <f t="shared" si="2"/>
        <v>64150687.310000002</v>
      </c>
      <c r="K24" s="342">
        <f t="shared" si="2"/>
        <v>908290.92999999993</v>
      </c>
      <c r="L24" s="342">
        <f t="shared" si="2"/>
        <v>64150687.310000002</v>
      </c>
      <c r="M24" s="342">
        <f t="shared" si="2"/>
        <v>64150687.310000002</v>
      </c>
      <c r="N24" s="342">
        <f t="shared" si="2"/>
        <v>65058978.240000002</v>
      </c>
      <c r="O24" s="331"/>
    </row>
    <row r="25" spans="1:81" s="31" customFormat="1" ht="15" customHeight="1">
      <c r="A25" s="5"/>
      <c r="B25" s="222"/>
      <c r="C25" s="222"/>
      <c r="D25" s="223"/>
      <c r="E25" s="222"/>
      <c r="F25" s="223"/>
      <c r="G25" s="224"/>
      <c r="H25" s="225"/>
      <c r="I25" s="226"/>
      <c r="J25" s="226"/>
      <c r="K25" s="227"/>
      <c r="L25" s="228"/>
      <c r="M25" s="229"/>
      <c r="N25" s="227"/>
      <c r="O25" s="230"/>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row>
    <row r="26" spans="1:81" s="5" customFormat="1" ht="28.5" customHeight="1">
      <c r="B26" s="633" t="s">
        <v>159</v>
      </c>
      <c r="C26" s="633"/>
      <c r="D26" s="633"/>
      <c r="E26" s="633"/>
      <c r="F26" s="633"/>
      <c r="G26" s="633"/>
      <c r="H26" s="633"/>
      <c r="I26" s="633"/>
      <c r="J26" s="633"/>
      <c r="K26" s="633"/>
      <c r="L26" s="633"/>
      <c r="M26" s="633"/>
      <c r="N26" s="633"/>
      <c r="O26" s="633"/>
    </row>
    <row r="27" spans="1:81" s="5" customFormat="1" ht="69.75" customHeight="1">
      <c r="B27" s="625" t="s">
        <v>1274</v>
      </c>
      <c r="C27" s="626"/>
      <c r="D27" s="626"/>
      <c r="E27" s="626"/>
      <c r="F27" s="626"/>
      <c r="G27" s="626"/>
      <c r="H27" s="626"/>
      <c r="I27" s="626"/>
      <c r="J27" s="626"/>
      <c r="K27" s="626"/>
      <c r="L27" s="626"/>
      <c r="M27" s="626"/>
      <c r="N27" s="626"/>
      <c r="O27" s="627"/>
    </row>
    <row r="28" spans="1:81" s="5" customFormat="1" ht="18" customHeight="1">
      <c r="B28" s="628"/>
      <c r="C28" s="629"/>
      <c r="D28" s="629"/>
      <c r="E28" s="629"/>
      <c r="F28" s="629"/>
      <c r="G28" s="629"/>
      <c r="H28" s="629"/>
      <c r="I28" s="629"/>
      <c r="J28" s="629"/>
      <c r="K28" s="629"/>
      <c r="L28" s="629"/>
      <c r="M28" s="629"/>
      <c r="N28" s="629"/>
      <c r="O28" s="630"/>
    </row>
    <row r="29" spans="1:81">
      <c r="B29" s="32"/>
      <c r="C29" s="33"/>
      <c r="D29" s="32"/>
      <c r="F29" s="32"/>
    </row>
    <row r="30" spans="1:81">
      <c r="C30" s="34"/>
      <c r="D30" s="35"/>
      <c r="K30" s="36"/>
      <c r="L30" s="36"/>
      <c r="M30" s="36"/>
    </row>
    <row r="31" spans="1:81">
      <c r="C31" s="37"/>
      <c r="D31" s="37"/>
      <c r="K31" s="38"/>
      <c r="L31" s="38"/>
      <c r="M31" s="38"/>
    </row>
  </sheetData>
  <mergeCells count="11">
    <mergeCell ref="B2:O2"/>
    <mergeCell ref="B4:F4"/>
    <mergeCell ref="G4:O4"/>
    <mergeCell ref="B5:F5"/>
    <mergeCell ref="G5:O5"/>
    <mergeCell ref="B3:O3"/>
    <mergeCell ref="B27:O28"/>
    <mergeCell ref="F7:F8"/>
    <mergeCell ref="B26:O26"/>
    <mergeCell ref="G7:N7"/>
    <mergeCell ref="B7:D7"/>
  </mergeCells>
  <pageMargins left="0.19685039370078741" right="0.19685039370078741" top="1.3779527559055118" bottom="0.86614173228346458" header="0.39370078740157483" footer="0.59055118110236227"/>
  <pageSetup scale="54" fitToHeight="0" orientation="landscape" r:id="rId1"/>
  <headerFooter scaleWithDoc="0">
    <oddHeader xml:space="preserve">&amp;C&amp;G&amp;R
</oddHeader>
    <oddFooter>&amp;R&amp;G</oddFooter>
  </headerFooter>
  <legacyDrawingHF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2"/>
  <sheetViews>
    <sheetView showGridLines="0" view="pageBreakPreview" zoomScale="70" zoomScaleNormal="55" zoomScaleSheetLayoutView="70" workbookViewId="0">
      <pane ySplit="10" topLeftCell="A42" activePane="bottomLeft" state="frozen"/>
      <selection activeCell="C33" sqref="C33"/>
      <selection pane="bottomLeft" activeCell="F48" sqref="F48"/>
    </sheetView>
  </sheetViews>
  <sheetFormatPr baseColWidth="10" defaultColWidth="9.42578125" defaultRowHeight="12.75"/>
  <cols>
    <col min="1" max="1" width="0.85546875" style="1" customWidth="1"/>
    <col min="2" max="2" width="12.140625" style="1" customWidth="1"/>
    <col min="3" max="3" width="33.5703125" style="1" bestFit="1" customWidth="1"/>
    <col min="4" max="4" width="21.28515625" style="1" customWidth="1"/>
    <col min="5" max="5" width="50.5703125" style="1" customWidth="1"/>
    <col min="6" max="6" width="16.42578125" style="1" customWidth="1"/>
    <col min="7" max="7" width="19.28515625" style="1" customWidth="1"/>
    <col min="8" max="8" width="15.42578125" style="1" customWidth="1"/>
    <col min="9" max="9" width="15.5703125" style="1" customWidth="1"/>
    <col min="10" max="11" width="22.140625" style="1" customWidth="1"/>
    <col min="12" max="13" width="23.5703125" style="1" customWidth="1"/>
    <col min="14" max="14" width="18.28515625" style="1" bestFit="1" customWidth="1"/>
    <col min="15" max="16" width="18.7109375" style="1" bestFit="1" customWidth="1"/>
    <col min="17" max="17" width="20.140625" style="1" customWidth="1"/>
    <col min="18" max="18" width="24.85546875" style="1" customWidth="1"/>
    <col min="19" max="19" width="2.42578125" style="1" customWidth="1"/>
    <col min="20" max="16384" width="9.42578125" style="1"/>
  </cols>
  <sheetData>
    <row r="1" spans="1:18" ht="14.45" customHeight="1"/>
    <row r="2" spans="1:18" ht="35.1" customHeight="1">
      <c r="B2" s="469" t="s">
        <v>161</v>
      </c>
      <c r="C2" s="469"/>
      <c r="D2" s="469"/>
      <c r="E2" s="469"/>
      <c r="F2" s="469"/>
      <c r="G2" s="469"/>
      <c r="H2" s="469"/>
      <c r="I2" s="469"/>
      <c r="J2" s="469"/>
      <c r="K2" s="469"/>
      <c r="L2" s="469"/>
      <c r="M2" s="469"/>
      <c r="N2" s="469"/>
      <c r="O2" s="469"/>
      <c r="P2" s="469"/>
      <c r="Q2" s="469"/>
      <c r="R2" s="469"/>
    </row>
    <row r="3" spans="1:18" ht="3" customHeight="1">
      <c r="B3" s="642"/>
      <c r="C3" s="642"/>
      <c r="D3" s="642"/>
      <c r="E3" s="642"/>
      <c r="F3" s="642"/>
      <c r="G3" s="642"/>
      <c r="H3" s="642"/>
      <c r="I3" s="642"/>
      <c r="J3" s="642"/>
      <c r="K3" s="642"/>
      <c r="L3" s="642"/>
      <c r="M3" s="642"/>
      <c r="N3" s="642"/>
      <c r="O3" s="642"/>
      <c r="P3" s="642"/>
      <c r="Q3" s="642"/>
      <c r="R3" s="642"/>
    </row>
    <row r="4" spans="1:18" ht="19.5" customHeight="1">
      <c r="B4" s="592" t="s">
        <v>139</v>
      </c>
      <c r="C4" s="472"/>
      <c r="D4" s="641" t="s">
        <v>216</v>
      </c>
      <c r="E4" s="641"/>
      <c r="F4" s="641"/>
      <c r="G4" s="641"/>
      <c r="H4" s="641"/>
      <c r="I4" s="641"/>
      <c r="J4" s="641"/>
      <c r="K4" s="641"/>
      <c r="L4" s="641"/>
      <c r="M4" s="641"/>
      <c r="N4" s="641"/>
      <c r="O4" s="641"/>
      <c r="P4" s="641"/>
      <c r="Q4" s="641"/>
      <c r="R4" s="641"/>
    </row>
    <row r="5" spans="1:18" ht="19.350000000000001" customHeight="1">
      <c r="B5" s="592" t="s">
        <v>82</v>
      </c>
      <c r="C5" s="472"/>
      <c r="D5" s="641" t="s">
        <v>218</v>
      </c>
      <c r="E5" s="641"/>
      <c r="F5" s="641"/>
      <c r="G5" s="641"/>
      <c r="H5" s="641"/>
      <c r="I5" s="641"/>
      <c r="J5" s="641"/>
      <c r="K5" s="641"/>
      <c r="L5" s="641"/>
      <c r="M5" s="641"/>
      <c r="N5" s="641"/>
      <c r="O5" s="641"/>
      <c r="P5" s="641"/>
      <c r="Q5" s="641"/>
      <c r="R5" s="641"/>
    </row>
    <row r="6" spans="1:18" ht="19.350000000000001" customHeight="1">
      <c r="B6" s="592" t="s">
        <v>148</v>
      </c>
      <c r="C6" s="472"/>
      <c r="D6" s="641">
        <v>2024</v>
      </c>
      <c r="E6" s="641"/>
      <c r="F6" s="641"/>
      <c r="G6" s="641"/>
      <c r="H6" s="641"/>
      <c r="I6" s="641"/>
      <c r="J6" s="641"/>
      <c r="K6" s="641"/>
      <c r="L6" s="641"/>
      <c r="M6" s="641"/>
      <c r="N6" s="641"/>
      <c r="O6" s="641"/>
      <c r="P6" s="641"/>
      <c r="Q6" s="641"/>
      <c r="R6" s="641"/>
    </row>
    <row r="7" spans="1:18" ht="3" customHeight="1">
      <c r="B7" s="9"/>
      <c r="C7" s="9"/>
      <c r="D7" s="9"/>
      <c r="E7" s="9"/>
      <c r="F7" s="9"/>
      <c r="G7" s="9"/>
      <c r="H7" s="9"/>
      <c r="I7" s="9"/>
      <c r="J7" s="9"/>
      <c r="K7" s="9"/>
      <c r="L7" s="9"/>
      <c r="M7" s="9"/>
      <c r="N7" s="9"/>
      <c r="O7" s="9"/>
      <c r="P7" s="9"/>
      <c r="Q7" s="9"/>
      <c r="R7" s="9"/>
    </row>
    <row r="8" spans="1:18" s="10" customFormat="1" ht="40.35" customHeight="1">
      <c r="B8" s="599" t="s">
        <v>140</v>
      </c>
      <c r="C8" s="599"/>
      <c r="D8" s="599" t="s">
        <v>152</v>
      </c>
      <c r="E8" s="599"/>
      <c r="F8" s="599"/>
      <c r="G8" s="599"/>
      <c r="H8" s="600" t="s">
        <v>162</v>
      </c>
      <c r="I8" s="599" t="s">
        <v>127</v>
      </c>
      <c r="J8" s="599"/>
      <c r="K8" s="599"/>
      <c r="L8" s="599"/>
      <c r="M8" s="599"/>
      <c r="N8" s="644"/>
      <c r="O8" s="644"/>
      <c r="P8" s="644"/>
      <c r="Q8" s="644"/>
      <c r="R8" s="249" t="s">
        <v>145</v>
      </c>
    </row>
    <row r="9" spans="1:18" s="10" customFormat="1" ht="32.450000000000003" customHeight="1">
      <c r="B9" s="600" t="s">
        <v>141</v>
      </c>
      <c r="C9" s="600" t="s">
        <v>142</v>
      </c>
      <c r="D9" s="599" t="s">
        <v>153</v>
      </c>
      <c r="E9" s="599"/>
      <c r="F9" s="599" t="s">
        <v>154</v>
      </c>
      <c r="G9" s="599"/>
      <c r="H9" s="643"/>
      <c r="I9" s="600" t="s">
        <v>144</v>
      </c>
      <c r="J9" s="600" t="s">
        <v>11</v>
      </c>
      <c r="K9" s="600" t="s">
        <v>193</v>
      </c>
      <c r="L9" s="600" t="s">
        <v>1</v>
      </c>
      <c r="M9" s="600" t="s">
        <v>129</v>
      </c>
      <c r="N9" s="600" t="s">
        <v>151</v>
      </c>
      <c r="O9" s="600" t="s">
        <v>15</v>
      </c>
      <c r="P9" s="600" t="s">
        <v>20</v>
      </c>
      <c r="Q9" s="600" t="s">
        <v>207</v>
      </c>
      <c r="R9" s="600" t="s">
        <v>211</v>
      </c>
    </row>
    <row r="10" spans="1:18" s="11" customFormat="1" ht="40.35" customHeight="1">
      <c r="B10" s="640"/>
      <c r="C10" s="640"/>
      <c r="D10" s="248" t="s">
        <v>143</v>
      </c>
      <c r="E10" s="248" t="s">
        <v>120</v>
      </c>
      <c r="F10" s="248" t="s">
        <v>155</v>
      </c>
      <c r="G10" s="248" t="s">
        <v>120</v>
      </c>
      <c r="H10" s="640"/>
      <c r="I10" s="640"/>
      <c r="J10" s="640"/>
      <c r="K10" s="640"/>
      <c r="L10" s="640"/>
      <c r="M10" s="640"/>
      <c r="N10" s="640"/>
      <c r="O10" s="640"/>
      <c r="P10" s="640"/>
      <c r="Q10" s="640"/>
      <c r="R10" s="640"/>
    </row>
    <row r="11" spans="1:18" ht="32.25" customHeight="1">
      <c r="A11" s="250"/>
      <c r="B11" s="343" t="s">
        <v>432</v>
      </c>
      <c r="C11" s="344" t="s">
        <v>433</v>
      </c>
      <c r="D11" s="345" t="s">
        <v>434</v>
      </c>
      <c r="E11" s="344" t="s">
        <v>435</v>
      </c>
      <c r="F11" s="346"/>
      <c r="G11" s="346"/>
      <c r="H11" s="347">
        <v>0</v>
      </c>
      <c r="I11" s="348">
        <v>3</v>
      </c>
      <c r="J11" s="349">
        <v>416579</v>
      </c>
      <c r="K11" s="350">
        <v>416579</v>
      </c>
      <c r="L11" s="350">
        <v>416579</v>
      </c>
      <c r="M11" s="350">
        <v>413988.62</v>
      </c>
      <c r="N11" s="349">
        <v>17105.843828636385</v>
      </c>
      <c r="O11" s="349">
        <v>399470.99590245617</v>
      </c>
      <c r="P11" s="349">
        <v>399470.99590245617</v>
      </c>
      <c r="Q11" s="349">
        <f>M11+N11</f>
        <v>431094.46382863639</v>
      </c>
      <c r="R11" s="347">
        <f>(N11+M11)/L11</f>
        <v>1.0348444444598417</v>
      </c>
    </row>
    <row r="12" spans="1:18" ht="32.25" customHeight="1">
      <c r="A12" s="250"/>
      <c r="B12" s="343" t="s">
        <v>436</v>
      </c>
      <c r="C12" s="344" t="s">
        <v>437</v>
      </c>
      <c r="D12" s="345" t="s">
        <v>438</v>
      </c>
      <c r="E12" s="344" t="s">
        <v>439</v>
      </c>
      <c r="F12" s="346"/>
      <c r="G12" s="346"/>
      <c r="H12" s="347">
        <v>0</v>
      </c>
      <c r="I12" s="348">
        <v>6</v>
      </c>
      <c r="J12" s="349">
        <v>1456287</v>
      </c>
      <c r="K12" s="350">
        <v>1456287</v>
      </c>
      <c r="L12" s="350">
        <v>1456287</v>
      </c>
      <c r="M12" s="350">
        <v>1456041.21</v>
      </c>
      <c r="N12" s="350">
        <v>208534.13466527249</v>
      </c>
      <c r="O12" s="349">
        <v>1180998.7878275239</v>
      </c>
      <c r="P12" s="349">
        <v>1180998.7878275239</v>
      </c>
      <c r="Q12" s="349">
        <f t="shared" ref="Q12:Q75" si="0">M12+N12</f>
        <v>1664575.3446652724</v>
      </c>
      <c r="R12" s="347">
        <f t="shared" ref="R12:R75" si="1">(N12+M12)/L12</f>
        <v>1.1430269889556608</v>
      </c>
    </row>
    <row r="13" spans="1:18" ht="32.25" customHeight="1">
      <c r="A13" s="250"/>
      <c r="B13" s="343" t="s">
        <v>440</v>
      </c>
      <c r="C13" s="344" t="s">
        <v>441</v>
      </c>
      <c r="D13" s="345" t="s">
        <v>442</v>
      </c>
      <c r="E13" s="344" t="s">
        <v>443</v>
      </c>
      <c r="F13" s="346"/>
      <c r="G13" s="346"/>
      <c r="H13" s="347">
        <v>0</v>
      </c>
      <c r="I13" s="348">
        <v>2</v>
      </c>
      <c r="J13" s="349">
        <v>1446545</v>
      </c>
      <c r="K13" s="350">
        <v>1446545</v>
      </c>
      <c r="L13" s="350">
        <v>1446545</v>
      </c>
      <c r="M13" s="350">
        <v>0</v>
      </c>
      <c r="N13" s="350">
        <v>1273029.9158146011</v>
      </c>
      <c r="O13" s="349">
        <v>0</v>
      </c>
      <c r="P13" s="349">
        <v>0</v>
      </c>
      <c r="Q13" s="349">
        <f t="shared" si="0"/>
        <v>1273029.9158146011</v>
      </c>
      <c r="R13" s="347">
        <f t="shared" si="1"/>
        <v>0.88004860948992336</v>
      </c>
    </row>
    <row r="14" spans="1:18" ht="32.25" customHeight="1">
      <c r="A14" s="250"/>
      <c r="B14" s="343" t="s">
        <v>444</v>
      </c>
      <c r="C14" s="344" t="s">
        <v>445</v>
      </c>
      <c r="D14" s="345" t="s">
        <v>446</v>
      </c>
      <c r="E14" s="344" t="s">
        <v>447</v>
      </c>
      <c r="F14" s="346"/>
      <c r="G14" s="346"/>
      <c r="H14" s="347">
        <v>0</v>
      </c>
      <c r="I14" s="348">
        <v>2</v>
      </c>
      <c r="J14" s="349">
        <v>1170536</v>
      </c>
      <c r="K14" s="350">
        <v>1170536</v>
      </c>
      <c r="L14" s="350">
        <v>1170536</v>
      </c>
      <c r="M14" s="350">
        <v>0</v>
      </c>
      <c r="N14" s="350">
        <v>1030128.5791578969</v>
      </c>
      <c r="O14" s="349">
        <v>0</v>
      </c>
      <c r="P14" s="349">
        <v>0</v>
      </c>
      <c r="Q14" s="349">
        <f t="shared" si="0"/>
        <v>1030128.5791578969</v>
      </c>
      <c r="R14" s="347">
        <f t="shared" si="1"/>
        <v>0.88004860948992336</v>
      </c>
    </row>
    <row r="15" spans="1:18" ht="32.25" customHeight="1">
      <c r="A15" s="250"/>
      <c r="B15" s="343" t="s">
        <v>448</v>
      </c>
      <c r="C15" s="344" t="s">
        <v>449</v>
      </c>
      <c r="D15" s="345" t="s">
        <v>450</v>
      </c>
      <c r="E15" s="344" t="s">
        <v>451</v>
      </c>
      <c r="F15" s="346"/>
      <c r="G15" s="346"/>
      <c r="H15" s="347">
        <v>0</v>
      </c>
      <c r="I15" s="348">
        <v>6</v>
      </c>
      <c r="J15" s="349">
        <v>465006</v>
      </c>
      <c r="K15" s="350">
        <v>465006</v>
      </c>
      <c r="L15" s="350">
        <v>465006</v>
      </c>
      <c r="M15" s="350">
        <v>0</v>
      </c>
      <c r="N15" s="350">
        <v>66586.891062104987</v>
      </c>
      <c r="O15" s="349">
        <v>377103.910377917</v>
      </c>
      <c r="P15" s="349">
        <v>377103.910377917</v>
      </c>
      <c r="Q15" s="349">
        <f t="shared" si="0"/>
        <v>66586.891062104987</v>
      </c>
      <c r="R15" s="347">
        <f t="shared" si="1"/>
        <v>0.14319576749999996</v>
      </c>
    </row>
    <row r="16" spans="1:18" ht="32.25" customHeight="1">
      <c r="A16" s="250"/>
      <c r="B16" s="343" t="s">
        <v>452</v>
      </c>
      <c r="C16" s="344" t="s">
        <v>453</v>
      </c>
      <c r="D16" s="345" t="s">
        <v>454</v>
      </c>
      <c r="E16" s="344" t="s">
        <v>455</v>
      </c>
      <c r="F16" s="346"/>
      <c r="G16" s="346"/>
      <c r="H16" s="347">
        <v>0</v>
      </c>
      <c r="I16" s="348">
        <v>6</v>
      </c>
      <c r="J16" s="349">
        <v>645262</v>
      </c>
      <c r="K16" s="350">
        <v>645262</v>
      </c>
      <c r="L16" s="350">
        <v>645262</v>
      </c>
      <c r="M16" s="350">
        <v>644635.14999999991</v>
      </c>
      <c r="N16" s="350">
        <v>92398.787328584993</v>
      </c>
      <c r="O16" s="349">
        <v>523285.34130371542</v>
      </c>
      <c r="P16" s="349">
        <v>523285.34130371542</v>
      </c>
      <c r="Q16" s="349">
        <f t="shared" si="0"/>
        <v>737033.93732858496</v>
      </c>
      <c r="R16" s="347">
        <f t="shared" si="1"/>
        <v>1.1422243016458198</v>
      </c>
    </row>
    <row r="17" spans="1:18" ht="32.25" customHeight="1">
      <c r="A17" s="250"/>
      <c r="B17" s="343" t="s">
        <v>456</v>
      </c>
      <c r="C17" s="344" t="s">
        <v>457</v>
      </c>
      <c r="D17" s="345" t="s">
        <v>458</v>
      </c>
      <c r="E17" s="344" t="s">
        <v>459</v>
      </c>
      <c r="F17" s="346"/>
      <c r="G17" s="346"/>
      <c r="H17" s="347">
        <v>0</v>
      </c>
      <c r="I17" s="348">
        <v>3</v>
      </c>
      <c r="J17" s="349">
        <v>588723</v>
      </c>
      <c r="K17" s="350">
        <v>588723</v>
      </c>
      <c r="L17" s="350">
        <v>588723</v>
      </c>
      <c r="M17" s="350">
        <v>0</v>
      </c>
      <c r="N17" s="349">
        <v>24174.535193387805</v>
      </c>
      <c r="O17" s="349">
        <v>564545.41184428812</v>
      </c>
      <c r="P17" s="349">
        <v>564545.41184428812</v>
      </c>
      <c r="Q17" s="349">
        <f t="shared" si="0"/>
        <v>24174.535193387805</v>
      </c>
      <c r="R17" s="347">
        <f t="shared" si="1"/>
        <v>4.1062664773395645E-2</v>
      </c>
    </row>
    <row r="18" spans="1:18" ht="32.25" customHeight="1">
      <c r="A18" s="250"/>
      <c r="B18" s="343" t="s">
        <v>460</v>
      </c>
      <c r="C18" s="344" t="s">
        <v>461</v>
      </c>
      <c r="D18" s="345" t="s">
        <v>462</v>
      </c>
      <c r="E18" s="344" t="s">
        <v>463</v>
      </c>
      <c r="F18" s="346"/>
      <c r="G18" s="346"/>
      <c r="H18" s="347">
        <v>0</v>
      </c>
      <c r="I18" s="348">
        <v>6</v>
      </c>
      <c r="J18" s="349">
        <v>464266</v>
      </c>
      <c r="K18" s="350">
        <v>464266</v>
      </c>
      <c r="L18" s="350">
        <v>464266</v>
      </c>
      <c r="M18" s="350">
        <v>464195.92000000004</v>
      </c>
      <c r="N18" s="350">
        <v>66480.926194154992</v>
      </c>
      <c r="O18" s="349">
        <v>376503.79576933203</v>
      </c>
      <c r="P18" s="349">
        <v>376503.79576933203</v>
      </c>
      <c r="Q18" s="349">
        <f t="shared" si="0"/>
        <v>530676.84619415505</v>
      </c>
      <c r="R18" s="347">
        <f t="shared" si="1"/>
        <v>1.1430448195520564</v>
      </c>
    </row>
    <row r="19" spans="1:18" ht="32.25" customHeight="1">
      <c r="A19" s="250"/>
      <c r="B19" s="343" t="s">
        <v>464</v>
      </c>
      <c r="C19" s="344" t="s">
        <v>465</v>
      </c>
      <c r="D19" s="345" t="s">
        <v>466</v>
      </c>
      <c r="E19" s="344" t="s">
        <v>467</v>
      </c>
      <c r="F19" s="346"/>
      <c r="G19" s="346"/>
      <c r="H19" s="347">
        <v>0</v>
      </c>
      <c r="I19" s="348">
        <v>3</v>
      </c>
      <c r="J19" s="349">
        <v>423118</v>
      </c>
      <c r="K19" s="350">
        <v>423118</v>
      </c>
      <c r="L19" s="350">
        <v>423118</v>
      </c>
      <c r="M19" s="350">
        <v>405341.72</v>
      </c>
      <c r="N19" s="349">
        <v>17374.352593589618</v>
      </c>
      <c r="O19" s="349">
        <v>405741.45322797226</v>
      </c>
      <c r="P19" s="349">
        <v>405741.45322797226</v>
      </c>
      <c r="Q19" s="349">
        <f t="shared" si="0"/>
        <v>422716.0725935896</v>
      </c>
      <c r="R19" s="347">
        <f t="shared" si="1"/>
        <v>0.99905008199506895</v>
      </c>
    </row>
    <row r="20" spans="1:18" ht="32.25" customHeight="1">
      <c r="A20" s="250"/>
      <c r="B20" s="343" t="s">
        <v>468</v>
      </c>
      <c r="C20" s="344" t="s">
        <v>469</v>
      </c>
      <c r="D20" s="345" t="s">
        <v>470</v>
      </c>
      <c r="E20" s="344" t="s">
        <v>471</v>
      </c>
      <c r="F20" s="346"/>
      <c r="G20" s="346"/>
      <c r="H20" s="347">
        <v>0</v>
      </c>
      <c r="I20" s="348">
        <v>3</v>
      </c>
      <c r="J20" s="349">
        <v>561033</v>
      </c>
      <c r="K20" s="350">
        <v>561033</v>
      </c>
      <c r="L20" s="350">
        <v>561033</v>
      </c>
      <c r="M20" s="350">
        <v>550686.34</v>
      </c>
      <c r="N20" s="349">
        <v>23037.510005812477</v>
      </c>
      <c r="O20" s="349">
        <v>537992.580624906</v>
      </c>
      <c r="P20" s="349">
        <v>537992.580624906</v>
      </c>
      <c r="Q20" s="349">
        <f t="shared" si="0"/>
        <v>573723.85000581248</v>
      </c>
      <c r="R20" s="347">
        <f t="shared" si="1"/>
        <v>1.0226205053995263</v>
      </c>
    </row>
    <row r="21" spans="1:18" ht="51.75" customHeight="1">
      <c r="A21" s="250"/>
      <c r="B21" s="343" t="s">
        <v>472</v>
      </c>
      <c r="C21" s="344" t="s">
        <v>473</v>
      </c>
      <c r="D21" s="345" t="s">
        <v>474</v>
      </c>
      <c r="E21" s="344" t="s">
        <v>475</v>
      </c>
      <c r="F21" s="346"/>
      <c r="G21" s="346"/>
      <c r="H21" s="347">
        <v>0</v>
      </c>
      <c r="I21" s="348">
        <v>6</v>
      </c>
      <c r="J21" s="349">
        <v>813830</v>
      </c>
      <c r="K21" s="350">
        <v>813830</v>
      </c>
      <c r="L21" s="350">
        <v>813830</v>
      </c>
      <c r="M21" s="350">
        <v>771555.48</v>
      </c>
      <c r="N21" s="350">
        <v>116537.01146452499</v>
      </c>
      <c r="O21" s="349">
        <v>659988.20527662046</v>
      </c>
      <c r="P21" s="349">
        <v>659988.20527662046</v>
      </c>
      <c r="Q21" s="349">
        <f t="shared" si="0"/>
        <v>888092.491464525</v>
      </c>
      <c r="R21" s="347">
        <f t="shared" si="1"/>
        <v>1.0912506192503655</v>
      </c>
    </row>
    <row r="22" spans="1:18" ht="32.25" customHeight="1">
      <c r="A22" s="250"/>
      <c r="B22" s="343" t="s">
        <v>476</v>
      </c>
      <c r="C22" s="344" t="s">
        <v>477</v>
      </c>
      <c r="D22" s="345" t="s">
        <v>478</v>
      </c>
      <c r="E22" s="344" t="s">
        <v>479</v>
      </c>
      <c r="F22" s="346"/>
      <c r="G22" s="346"/>
      <c r="H22" s="347">
        <v>0</v>
      </c>
      <c r="I22" s="348">
        <v>2</v>
      </c>
      <c r="J22" s="349">
        <v>503632</v>
      </c>
      <c r="K22" s="350">
        <v>503632</v>
      </c>
      <c r="L22" s="350">
        <v>503632</v>
      </c>
      <c r="M22" s="350">
        <v>0</v>
      </c>
      <c r="N22" s="350">
        <v>443220.64129462908</v>
      </c>
      <c r="O22" s="349">
        <v>0</v>
      </c>
      <c r="P22" s="349">
        <v>0</v>
      </c>
      <c r="Q22" s="349">
        <f t="shared" si="0"/>
        <v>443220.64129462908</v>
      </c>
      <c r="R22" s="347">
        <f t="shared" si="1"/>
        <v>0.88004860948992336</v>
      </c>
    </row>
    <row r="23" spans="1:18" ht="32.25" customHeight="1">
      <c r="A23" s="250"/>
      <c r="B23" s="343" t="s">
        <v>480</v>
      </c>
      <c r="C23" s="344" t="s">
        <v>481</v>
      </c>
      <c r="D23" s="345" t="s">
        <v>482</v>
      </c>
      <c r="E23" s="344" t="s">
        <v>483</v>
      </c>
      <c r="F23" s="346"/>
      <c r="G23" s="346"/>
      <c r="H23" s="347">
        <v>0</v>
      </c>
      <c r="I23" s="348">
        <v>6</v>
      </c>
      <c r="J23" s="349">
        <v>1057899</v>
      </c>
      <c r="K23" s="350">
        <v>1057899</v>
      </c>
      <c r="L23" s="350">
        <v>1057899</v>
      </c>
      <c r="M23" s="350">
        <v>1049968.42</v>
      </c>
      <c r="N23" s="350">
        <v>151486.65924248248</v>
      </c>
      <c r="O23" s="349">
        <v>857919.7896046245</v>
      </c>
      <c r="P23" s="349">
        <v>857919.7896046245</v>
      </c>
      <c r="Q23" s="349">
        <f t="shared" si="0"/>
        <v>1201455.0792424823</v>
      </c>
      <c r="R23" s="347">
        <f t="shared" si="1"/>
        <v>1.1356992295507249</v>
      </c>
    </row>
    <row r="24" spans="1:18" ht="39" customHeight="1">
      <c r="A24" s="250"/>
      <c r="B24" s="343" t="s">
        <v>484</v>
      </c>
      <c r="C24" s="344" t="s">
        <v>485</v>
      </c>
      <c r="D24" s="345" t="s">
        <v>486</v>
      </c>
      <c r="E24" s="344" t="s">
        <v>487</v>
      </c>
      <c r="F24" s="346"/>
      <c r="G24" s="346"/>
      <c r="H24" s="347">
        <v>0</v>
      </c>
      <c r="I24" s="348">
        <v>6</v>
      </c>
      <c r="J24" s="349">
        <v>454262</v>
      </c>
      <c r="K24" s="350">
        <v>454262</v>
      </c>
      <c r="L24" s="350">
        <v>454262</v>
      </c>
      <c r="M24" s="350">
        <v>454262</v>
      </c>
      <c r="N24" s="350">
        <v>65048.395736084996</v>
      </c>
      <c r="O24" s="349">
        <v>368390.8950338132</v>
      </c>
      <c r="P24" s="349">
        <v>368390.8950338132</v>
      </c>
      <c r="Q24" s="349">
        <f t="shared" si="0"/>
        <v>519310.39573608502</v>
      </c>
      <c r="R24" s="347">
        <f t="shared" si="1"/>
        <v>1.1431957675</v>
      </c>
    </row>
    <row r="25" spans="1:18" ht="39" customHeight="1">
      <c r="A25" s="250"/>
      <c r="B25" s="343" t="s">
        <v>488</v>
      </c>
      <c r="C25" s="344" t="s">
        <v>489</v>
      </c>
      <c r="D25" s="345" t="s">
        <v>490</v>
      </c>
      <c r="E25" s="344" t="s">
        <v>491</v>
      </c>
      <c r="F25" s="346"/>
      <c r="G25" s="346"/>
      <c r="H25" s="347">
        <v>0</v>
      </c>
      <c r="I25" s="348">
        <v>6</v>
      </c>
      <c r="J25" s="349">
        <v>708028</v>
      </c>
      <c r="K25" s="350">
        <v>708028</v>
      </c>
      <c r="L25" s="350">
        <v>708028</v>
      </c>
      <c r="M25" s="350">
        <v>706970.51</v>
      </c>
      <c r="N25" s="350">
        <v>101386.61287149</v>
      </c>
      <c r="O25" s="349">
        <v>574186.413631342</v>
      </c>
      <c r="P25" s="349">
        <v>574186.413631342</v>
      </c>
      <c r="Q25" s="349">
        <f t="shared" si="0"/>
        <v>808357.12287148996</v>
      </c>
      <c r="R25" s="347">
        <f t="shared" si="1"/>
        <v>1.141702196624272</v>
      </c>
    </row>
    <row r="26" spans="1:18" ht="32.25" customHeight="1">
      <c r="A26" s="250"/>
      <c r="B26" s="343" t="s">
        <v>492</v>
      </c>
      <c r="C26" s="344" t="s">
        <v>493</v>
      </c>
      <c r="D26" s="345" t="s">
        <v>494</v>
      </c>
      <c r="E26" s="344" t="s">
        <v>495</v>
      </c>
      <c r="F26" s="346"/>
      <c r="G26" s="346"/>
      <c r="H26" s="347">
        <v>0</v>
      </c>
      <c r="I26" s="348">
        <v>4</v>
      </c>
      <c r="J26" s="349">
        <v>58006</v>
      </c>
      <c r="K26" s="350">
        <v>709840</v>
      </c>
      <c r="L26" s="350">
        <v>709840</v>
      </c>
      <c r="M26" s="350">
        <v>0</v>
      </c>
      <c r="N26" s="350">
        <v>209208.53982676688</v>
      </c>
      <c r="O26" s="349">
        <v>486413.18640669383</v>
      </c>
      <c r="P26" s="349">
        <v>486413.18640669383</v>
      </c>
      <c r="Q26" s="349">
        <f t="shared" si="0"/>
        <v>209208.53982676688</v>
      </c>
      <c r="R26" s="347">
        <f t="shared" si="1"/>
        <v>0.29472633245064644</v>
      </c>
    </row>
    <row r="27" spans="1:18" ht="32.25" customHeight="1">
      <c r="A27" s="250"/>
      <c r="B27" s="343" t="s">
        <v>492</v>
      </c>
      <c r="C27" s="344" t="s">
        <v>493</v>
      </c>
      <c r="D27" s="345" t="s">
        <v>494</v>
      </c>
      <c r="E27" s="344" t="s">
        <v>495</v>
      </c>
      <c r="F27" s="346"/>
      <c r="G27" s="346"/>
      <c r="H27" s="347">
        <v>0</v>
      </c>
      <c r="I27" s="348">
        <v>6</v>
      </c>
      <c r="J27" s="349">
        <v>651834</v>
      </c>
      <c r="K27" s="350">
        <v>0</v>
      </c>
      <c r="L27" s="350">
        <v>0</v>
      </c>
      <c r="M27" s="350">
        <v>0</v>
      </c>
      <c r="N27" s="350">
        <v>0</v>
      </c>
      <c r="O27" s="349">
        <v>0</v>
      </c>
      <c r="P27" s="349">
        <v>0</v>
      </c>
      <c r="Q27" s="349">
        <f t="shared" si="0"/>
        <v>0</v>
      </c>
      <c r="R27" s="347">
        <v>0</v>
      </c>
    </row>
    <row r="28" spans="1:18" ht="32.25" customHeight="1">
      <c r="A28" s="250"/>
      <c r="B28" s="343" t="s">
        <v>496</v>
      </c>
      <c r="C28" s="344" t="s">
        <v>497</v>
      </c>
      <c r="D28" s="345" t="s">
        <v>498</v>
      </c>
      <c r="E28" s="344" t="s">
        <v>499</v>
      </c>
      <c r="F28" s="346"/>
      <c r="G28" s="346"/>
      <c r="H28" s="347">
        <v>0</v>
      </c>
      <c r="I28" s="348">
        <v>6</v>
      </c>
      <c r="J28" s="349">
        <v>773235</v>
      </c>
      <c r="K28" s="350">
        <v>773235</v>
      </c>
      <c r="L28" s="350">
        <v>773235</v>
      </c>
      <c r="M28" s="350">
        <v>773151.76</v>
      </c>
      <c r="N28" s="350">
        <v>110723.97928286249</v>
      </c>
      <c r="O28" s="349">
        <v>627067.05320161174</v>
      </c>
      <c r="P28" s="349">
        <v>627067.05320161174</v>
      </c>
      <c r="Q28" s="349">
        <f t="shared" si="0"/>
        <v>883875.73928286252</v>
      </c>
      <c r="R28" s="347">
        <f t="shared" si="1"/>
        <v>1.1430881158805053</v>
      </c>
    </row>
    <row r="29" spans="1:18" ht="38.25" customHeight="1">
      <c r="A29" s="250"/>
      <c r="B29" s="343" t="s">
        <v>500</v>
      </c>
      <c r="C29" s="344" t="s">
        <v>501</v>
      </c>
      <c r="D29" s="345" t="s">
        <v>502</v>
      </c>
      <c r="E29" s="344" t="s">
        <v>503</v>
      </c>
      <c r="F29" s="346"/>
      <c r="G29" s="346"/>
      <c r="H29" s="347">
        <v>0</v>
      </c>
      <c r="I29" s="348">
        <v>3</v>
      </c>
      <c r="J29" s="349">
        <v>615058</v>
      </c>
      <c r="K29" s="350">
        <v>615058</v>
      </c>
      <c r="L29" s="350">
        <v>615058</v>
      </c>
      <c r="M29" s="350">
        <v>608012.57999999996</v>
      </c>
      <c r="N29" s="349">
        <v>25255.920470195178</v>
      </c>
      <c r="O29" s="349">
        <v>589798.8900011112</v>
      </c>
      <c r="P29" s="349">
        <v>589798.8900011112</v>
      </c>
      <c r="Q29" s="349">
        <f t="shared" si="0"/>
        <v>633268.50047019508</v>
      </c>
      <c r="R29" s="347">
        <f t="shared" si="1"/>
        <v>1.029607777592024</v>
      </c>
    </row>
    <row r="30" spans="1:18" ht="36.75" customHeight="1">
      <c r="A30" s="250"/>
      <c r="B30" s="343" t="s">
        <v>504</v>
      </c>
      <c r="C30" s="344" t="s">
        <v>505</v>
      </c>
      <c r="D30" s="345" t="s">
        <v>506</v>
      </c>
      <c r="E30" s="344" t="s">
        <v>507</v>
      </c>
      <c r="F30" s="346"/>
      <c r="G30" s="346"/>
      <c r="H30" s="347">
        <v>0</v>
      </c>
      <c r="I30" s="348">
        <v>2</v>
      </c>
      <c r="J30" s="349">
        <v>553181</v>
      </c>
      <c r="K30" s="350">
        <v>553181</v>
      </c>
      <c r="L30" s="350">
        <v>553181</v>
      </c>
      <c r="M30" s="350">
        <v>0</v>
      </c>
      <c r="N30" s="350">
        <v>486826.16984624532</v>
      </c>
      <c r="O30" s="349">
        <v>0</v>
      </c>
      <c r="P30" s="349">
        <v>0</v>
      </c>
      <c r="Q30" s="349">
        <f t="shared" si="0"/>
        <v>486826.16984624532</v>
      </c>
      <c r="R30" s="347">
        <f t="shared" si="1"/>
        <v>0.88004860948992336</v>
      </c>
    </row>
    <row r="31" spans="1:18" ht="32.25" customHeight="1">
      <c r="A31" s="250"/>
      <c r="B31" s="343" t="s">
        <v>508</v>
      </c>
      <c r="C31" s="344" t="s">
        <v>509</v>
      </c>
      <c r="D31" s="345" t="s">
        <v>510</v>
      </c>
      <c r="E31" s="344" t="s">
        <v>435</v>
      </c>
      <c r="F31" s="346"/>
      <c r="G31" s="346"/>
      <c r="H31" s="347">
        <v>0</v>
      </c>
      <c r="I31" s="348">
        <v>3</v>
      </c>
      <c r="J31" s="349">
        <v>608878</v>
      </c>
      <c r="K31" s="350">
        <v>608878</v>
      </c>
      <c r="L31" s="350">
        <v>608878</v>
      </c>
      <c r="M31" s="350">
        <v>608220.07999999996</v>
      </c>
      <c r="N31" s="349">
        <v>25002.153201895595</v>
      </c>
      <c r="O31" s="349">
        <v>583872.68931726203</v>
      </c>
      <c r="P31" s="349">
        <v>583872.68931726203</v>
      </c>
      <c r="Q31" s="349">
        <f t="shared" si="0"/>
        <v>633222.23320189561</v>
      </c>
      <c r="R31" s="347">
        <f t="shared" si="1"/>
        <v>1.0399821199023378</v>
      </c>
    </row>
    <row r="32" spans="1:18" ht="32.25" customHeight="1">
      <c r="A32" s="250"/>
      <c r="B32" s="343" t="s">
        <v>511</v>
      </c>
      <c r="C32" s="344" t="s">
        <v>512</v>
      </c>
      <c r="D32" s="345" t="s">
        <v>513</v>
      </c>
      <c r="E32" s="344" t="s">
        <v>514</v>
      </c>
      <c r="F32" s="346"/>
      <c r="G32" s="346"/>
      <c r="H32" s="347">
        <v>0</v>
      </c>
      <c r="I32" s="348">
        <v>3</v>
      </c>
      <c r="J32" s="349">
        <v>585652</v>
      </c>
      <c r="K32" s="350">
        <v>585652</v>
      </c>
      <c r="L32" s="350">
        <v>585652</v>
      </c>
      <c r="M32" s="350">
        <v>585521.6</v>
      </c>
      <c r="N32" s="349">
        <v>24048.431749868705</v>
      </c>
      <c r="O32" s="349">
        <v>561600.53121320391</v>
      </c>
      <c r="P32" s="349">
        <v>561600.53121320391</v>
      </c>
      <c r="Q32" s="349">
        <f t="shared" si="0"/>
        <v>609570.03174986865</v>
      </c>
      <c r="R32" s="347">
        <f t="shared" si="1"/>
        <v>1.0408400069492951</v>
      </c>
    </row>
    <row r="33" spans="1:18" ht="32.25" customHeight="1">
      <c r="A33" s="250"/>
      <c r="B33" s="343" t="s">
        <v>515</v>
      </c>
      <c r="C33" s="344" t="s">
        <v>516</v>
      </c>
      <c r="D33" s="345" t="s">
        <v>517</v>
      </c>
      <c r="E33" s="344" t="s">
        <v>518</v>
      </c>
      <c r="F33" s="346"/>
      <c r="G33" s="346"/>
      <c r="H33" s="347">
        <v>0</v>
      </c>
      <c r="I33" s="348">
        <v>2</v>
      </c>
      <c r="J33" s="349">
        <v>439697</v>
      </c>
      <c r="K33" s="350">
        <v>0</v>
      </c>
      <c r="L33" s="350">
        <v>0</v>
      </c>
      <c r="M33" s="350">
        <v>0</v>
      </c>
      <c r="N33" s="350">
        <v>0</v>
      </c>
      <c r="O33" s="349">
        <v>0</v>
      </c>
      <c r="P33" s="349">
        <v>0</v>
      </c>
      <c r="Q33" s="349">
        <f t="shared" si="0"/>
        <v>0</v>
      </c>
      <c r="R33" s="347">
        <v>0</v>
      </c>
    </row>
    <row r="34" spans="1:18" ht="32.25" customHeight="1">
      <c r="A34" s="250"/>
      <c r="B34" s="343" t="s">
        <v>515</v>
      </c>
      <c r="C34" s="344" t="s">
        <v>516</v>
      </c>
      <c r="D34" s="345" t="s">
        <v>517</v>
      </c>
      <c r="E34" s="344" t="s">
        <v>518</v>
      </c>
      <c r="F34" s="346"/>
      <c r="G34" s="346"/>
      <c r="H34" s="347">
        <v>0</v>
      </c>
      <c r="I34" s="348">
        <v>4</v>
      </c>
      <c r="J34" s="349">
        <v>0</v>
      </c>
      <c r="K34" s="350">
        <v>439697</v>
      </c>
      <c r="L34" s="350">
        <v>439697</v>
      </c>
      <c r="M34" s="350">
        <v>439695.53</v>
      </c>
      <c r="N34" s="350">
        <v>129590.28419955188</v>
      </c>
      <c r="O34" s="349">
        <v>301299.4742807732</v>
      </c>
      <c r="P34" s="349">
        <v>301299.4742807732</v>
      </c>
      <c r="Q34" s="349">
        <f t="shared" si="0"/>
        <v>569285.81419955194</v>
      </c>
      <c r="R34" s="347">
        <f t="shared" si="1"/>
        <v>1.2947229892392988</v>
      </c>
    </row>
    <row r="35" spans="1:18" ht="32.25" customHeight="1">
      <c r="A35" s="250"/>
      <c r="B35" s="343" t="s">
        <v>519</v>
      </c>
      <c r="C35" s="344" t="s">
        <v>520</v>
      </c>
      <c r="D35" s="345" t="s">
        <v>521</v>
      </c>
      <c r="E35" s="344" t="s">
        <v>522</v>
      </c>
      <c r="F35" s="346"/>
      <c r="G35" s="346"/>
      <c r="H35" s="347">
        <v>0</v>
      </c>
      <c r="I35" s="348">
        <v>2</v>
      </c>
      <c r="J35" s="349">
        <v>457860</v>
      </c>
      <c r="K35" s="350">
        <v>0</v>
      </c>
      <c r="L35" s="350">
        <v>0</v>
      </c>
      <c r="M35" s="350">
        <v>0</v>
      </c>
      <c r="N35" s="350">
        <v>0</v>
      </c>
      <c r="O35" s="349">
        <v>0</v>
      </c>
      <c r="P35" s="349">
        <v>0</v>
      </c>
      <c r="Q35" s="349">
        <f t="shared" si="0"/>
        <v>0</v>
      </c>
      <c r="R35" s="347">
        <v>0</v>
      </c>
    </row>
    <row r="36" spans="1:18" ht="32.25" customHeight="1">
      <c r="A36" s="250"/>
      <c r="B36" s="343" t="s">
        <v>519</v>
      </c>
      <c r="C36" s="344" t="s">
        <v>520</v>
      </c>
      <c r="D36" s="345" t="s">
        <v>521</v>
      </c>
      <c r="E36" s="344" t="s">
        <v>522</v>
      </c>
      <c r="F36" s="346"/>
      <c r="G36" s="346"/>
      <c r="H36" s="347">
        <v>0</v>
      </c>
      <c r="I36" s="348">
        <v>4</v>
      </c>
      <c r="J36" s="349">
        <v>0</v>
      </c>
      <c r="K36" s="350">
        <v>457860</v>
      </c>
      <c r="L36" s="350">
        <v>457860</v>
      </c>
      <c r="M36" s="350">
        <v>0</v>
      </c>
      <c r="N36" s="350">
        <v>134943.39857585297</v>
      </c>
      <c r="O36" s="349">
        <v>313745.55044540862</v>
      </c>
      <c r="P36" s="349">
        <v>313745.55044540862</v>
      </c>
      <c r="Q36" s="349">
        <f t="shared" si="0"/>
        <v>134943.39857585297</v>
      </c>
      <c r="R36" s="347">
        <f t="shared" si="1"/>
        <v>0.29472633245064644</v>
      </c>
    </row>
    <row r="37" spans="1:18" ht="54" customHeight="1">
      <c r="A37" s="250"/>
      <c r="B37" s="343" t="s">
        <v>523</v>
      </c>
      <c r="C37" s="344" t="s">
        <v>524</v>
      </c>
      <c r="D37" s="345" t="s">
        <v>525</v>
      </c>
      <c r="E37" s="344" t="s">
        <v>526</v>
      </c>
      <c r="F37" s="346"/>
      <c r="G37" s="346"/>
      <c r="H37" s="347">
        <v>0</v>
      </c>
      <c r="I37" s="348">
        <v>6</v>
      </c>
      <c r="J37" s="349">
        <v>537710</v>
      </c>
      <c r="K37" s="350">
        <v>537710</v>
      </c>
      <c r="L37" s="350">
        <v>537710</v>
      </c>
      <c r="M37" s="350">
        <v>537710</v>
      </c>
      <c r="N37" s="350">
        <v>76997.796142424995</v>
      </c>
      <c r="O37" s="349">
        <v>436064.35970570217</v>
      </c>
      <c r="P37" s="349">
        <v>436064.35970570217</v>
      </c>
      <c r="Q37" s="349">
        <f t="shared" si="0"/>
        <v>614707.79614242504</v>
      </c>
      <c r="R37" s="347">
        <f t="shared" si="1"/>
        <v>1.1431957675000002</v>
      </c>
    </row>
    <row r="38" spans="1:18" ht="32.25" customHeight="1">
      <c r="A38" s="250"/>
      <c r="B38" s="343" t="s">
        <v>527</v>
      </c>
      <c r="C38" s="344" t="s">
        <v>528</v>
      </c>
      <c r="D38" s="345" t="s">
        <v>529</v>
      </c>
      <c r="E38" s="344" t="s">
        <v>530</v>
      </c>
      <c r="F38" s="346"/>
      <c r="G38" s="346"/>
      <c r="H38" s="347">
        <v>0</v>
      </c>
      <c r="I38" s="348">
        <v>6</v>
      </c>
      <c r="J38" s="349">
        <v>667676</v>
      </c>
      <c r="K38" s="350">
        <v>667676</v>
      </c>
      <c r="L38" s="350">
        <v>667676</v>
      </c>
      <c r="M38" s="350">
        <v>666093.59</v>
      </c>
      <c r="N38" s="350">
        <v>95608.377261329995</v>
      </c>
      <c r="O38" s="349">
        <v>541462.32621834148</v>
      </c>
      <c r="P38" s="349">
        <v>541462.32621834148</v>
      </c>
      <c r="Q38" s="349">
        <f t="shared" si="0"/>
        <v>761701.96726132999</v>
      </c>
      <c r="R38" s="347">
        <f t="shared" si="1"/>
        <v>1.140825740720544</v>
      </c>
    </row>
    <row r="39" spans="1:18" ht="32.25" customHeight="1">
      <c r="A39" s="250"/>
      <c r="B39" s="343" t="s">
        <v>531</v>
      </c>
      <c r="C39" s="344" t="s">
        <v>532</v>
      </c>
      <c r="D39" s="345" t="s">
        <v>533</v>
      </c>
      <c r="E39" s="344" t="s">
        <v>534</v>
      </c>
      <c r="F39" s="346"/>
      <c r="G39" s="346"/>
      <c r="H39" s="347">
        <v>0</v>
      </c>
      <c r="I39" s="348">
        <v>3</v>
      </c>
      <c r="J39" s="349">
        <v>423336</v>
      </c>
      <c r="K39" s="350">
        <v>423336</v>
      </c>
      <c r="L39" s="350">
        <v>423336</v>
      </c>
      <c r="M39" s="350">
        <v>405341.72</v>
      </c>
      <c r="N39" s="349">
        <v>17383.304254510218</v>
      </c>
      <c r="O39" s="349">
        <v>405950.50043656112</v>
      </c>
      <c r="P39" s="349">
        <v>405950.50043656112</v>
      </c>
      <c r="Q39" s="349">
        <f t="shared" si="0"/>
        <v>422725.02425451018</v>
      </c>
      <c r="R39" s="347">
        <f t="shared" si="1"/>
        <v>0.9985567592987844</v>
      </c>
    </row>
    <row r="40" spans="1:18" ht="32.25" customHeight="1">
      <c r="A40" s="250"/>
      <c r="B40" s="343" t="s">
        <v>535</v>
      </c>
      <c r="C40" s="344" t="s">
        <v>536</v>
      </c>
      <c r="D40" s="345" t="s">
        <v>537</v>
      </c>
      <c r="E40" s="344" t="s">
        <v>538</v>
      </c>
      <c r="F40" s="346"/>
      <c r="G40" s="346"/>
      <c r="H40" s="347">
        <v>0</v>
      </c>
      <c r="I40" s="348">
        <v>6</v>
      </c>
      <c r="J40" s="349">
        <v>911530</v>
      </c>
      <c r="K40" s="350">
        <v>911530</v>
      </c>
      <c r="L40" s="350">
        <v>911530</v>
      </c>
      <c r="M40" s="350">
        <v>911234.38</v>
      </c>
      <c r="N40" s="350">
        <v>130527.23794927499</v>
      </c>
      <c r="O40" s="349">
        <v>739219.55292358098</v>
      </c>
      <c r="P40" s="349">
        <v>739219.55292358098</v>
      </c>
      <c r="Q40" s="349">
        <f t="shared" si="0"/>
        <v>1041761.617949275</v>
      </c>
      <c r="R40" s="347">
        <f t="shared" si="1"/>
        <v>1.1428714556287505</v>
      </c>
    </row>
    <row r="41" spans="1:18" ht="32.25" customHeight="1">
      <c r="A41" s="250"/>
      <c r="B41" s="343" t="s">
        <v>539</v>
      </c>
      <c r="C41" s="344" t="s">
        <v>540</v>
      </c>
      <c r="D41" s="345" t="s">
        <v>541</v>
      </c>
      <c r="E41" s="344" t="s">
        <v>542</v>
      </c>
      <c r="F41" s="346"/>
      <c r="G41" s="346"/>
      <c r="H41" s="347">
        <v>0</v>
      </c>
      <c r="I41" s="348">
        <v>3</v>
      </c>
      <c r="J41" s="349">
        <v>492909</v>
      </c>
      <c r="K41" s="350">
        <v>492909</v>
      </c>
      <c r="L41" s="350">
        <v>492909</v>
      </c>
      <c r="M41" s="350">
        <v>484606.42</v>
      </c>
      <c r="N41" s="349">
        <v>20240.157030789673</v>
      </c>
      <c r="O41" s="349">
        <v>472666.28687303915</v>
      </c>
      <c r="P41" s="349">
        <v>472666.28687303915</v>
      </c>
      <c r="Q41" s="349">
        <f t="shared" si="0"/>
        <v>504846.57703078963</v>
      </c>
      <c r="R41" s="347">
        <f t="shared" si="1"/>
        <v>1.0242186225668219</v>
      </c>
    </row>
    <row r="42" spans="1:18" ht="32.25" customHeight="1">
      <c r="A42" s="250"/>
      <c r="B42" s="343" t="s">
        <v>543</v>
      </c>
      <c r="C42" s="344" t="s">
        <v>544</v>
      </c>
      <c r="D42" s="345" t="s">
        <v>545</v>
      </c>
      <c r="E42" s="344" t="s">
        <v>546</v>
      </c>
      <c r="F42" s="346"/>
      <c r="G42" s="346"/>
      <c r="H42" s="347">
        <v>0</v>
      </c>
      <c r="I42" s="348">
        <v>3</v>
      </c>
      <c r="J42" s="349">
        <v>462691</v>
      </c>
      <c r="K42" s="350">
        <v>462691</v>
      </c>
      <c r="L42" s="350">
        <v>462691</v>
      </c>
      <c r="M42" s="350">
        <v>449050.23</v>
      </c>
      <c r="N42" s="349">
        <v>18999.325426667205</v>
      </c>
      <c r="O42" s="349">
        <v>443689.27517974586</v>
      </c>
      <c r="P42" s="349">
        <v>443689.27517974586</v>
      </c>
      <c r="Q42" s="349">
        <f t="shared" si="0"/>
        <v>468049.55542666721</v>
      </c>
      <c r="R42" s="347">
        <f t="shared" si="1"/>
        <v>1.0115812830305047</v>
      </c>
    </row>
    <row r="43" spans="1:18" ht="32.25" customHeight="1">
      <c r="A43" s="250"/>
      <c r="B43" s="343" t="s">
        <v>547</v>
      </c>
      <c r="C43" s="344" t="s">
        <v>548</v>
      </c>
      <c r="D43" s="345" t="s">
        <v>549</v>
      </c>
      <c r="E43" s="344" t="s">
        <v>550</v>
      </c>
      <c r="F43" s="346"/>
      <c r="G43" s="346"/>
      <c r="H43" s="347">
        <v>0</v>
      </c>
      <c r="I43" s="348">
        <v>3</v>
      </c>
      <c r="J43" s="349">
        <v>811617</v>
      </c>
      <c r="K43" s="350">
        <v>811617</v>
      </c>
      <c r="L43" s="350">
        <v>811617</v>
      </c>
      <c r="M43" s="350">
        <v>810683.45</v>
      </c>
      <c r="N43" s="349">
        <v>33327.156795389055</v>
      </c>
      <c r="O43" s="349">
        <v>778285.63437274517</v>
      </c>
      <c r="P43" s="349">
        <v>778285.63437274517</v>
      </c>
      <c r="Q43" s="349">
        <f t="shared" si="0"/>
        <v>844010.60679538897</v>
      </c>
      <c r="R43" s="347">
        <f t="shared" si="1"/>
        <v>1.0399124301183797</v>
      </c>
    </row>
    <row r="44" spans="1:18" ht="32.25" customHeight="1">
      <c r="A44" s="250"/>
      <c r="B44" s="343" t="s">
        <v>551</v>
      </c>
      <c r="C44" s="344" t="s">
        <v>552</v>
      </c>
      <c r="D44" s="345" t="s">
        <v>553</v>
      </c>
      <c r="E44" s="344" t="s">
        <v>554</v>
      </c>
      <c r="F44" s="346"/>
      <c r="G44" s="346"/>
      <c r="H44" s="347">
        <v>0</v>
      </c>
      <c r="I44" s="348">
        <v>6</v>
      </c>
      <c r="J44" s="349">
        <v>595647</v>
      </c>
      <c r="K44" s="350">
        <v>595647</v>
      </c>
      <c r="L44" s="350">
        <v>595647</v>
      </c>
      <c r="M44" s="350">
        <v>595625.42000000004</v>
      </c>
      <c r="N44" s="350">
        <v>85294.129324072492</v>
      </c>
      <c r="O44" s="349">
        <v>483049.27872946829</v>
      </c>
      <c r="P44" s="349">
        <v>483049.27872946829</v>
      </c>
      <c r="Q44" s="349">
        <f t="shared" si="0"/>
        <v>680919.54932407255</v>
      </c>
      <c r="R44" s="347">
        <f t="shared" si="1"/>
        <v>1.1431595379882256</v>
      </c>
    </row>
    <row r="45" spans="1:18" ht="32.25" customHeight="1">
      <c r="A45" s="250"/>
      <c r="B45" s="343" t="s">
        <v>555</v>
      </c>
      <c r="C45" s="344" t="s">
        <v>556</v>
      </c>
      <c r="D45" s="345" t="s">
        <v>557</v>
      </c>
      <c r="E45" s="344" t="s">
        <v>558</v>
      </c>
      <c r="F45" s="346"/>
      <c r="G45" s="346"/>
      <c r="H45" s="347">
        <v>0</v>
      </c>
      <c r="I45" s="348">
        <v>6</v>
      </c>
      <c r="J45" s="349">
        <v>436228</v>
      </c>
      <c r="K45" s="350">
        <v>436228</v>
      </c>
      <c r="L45" s="350">
        <v>436228</v>
      </c>
      <c r="M45" s="350">
        <v>301641.66000000003</v>
      </c>
      <c r="N45" s="350">
        <v>62466.003264989995</v>
      </c>
      <c r="O45" s="349">
        <v>353765.93982946023</v>
      </c>
      <c r="P45" s="349">
        <v>353765.93982946023</v>
      </c>
      <c r="Q45" s="349">
        <f t="shared" si="0"/>
        <v>364107.66326499003</v>
      </c>
      <c r="R45" s="347">
        <f t="shared" si="1"/>
        <v>0.8346728391230962</v>
      </c>
    </row>
    <row r="46" spans="1:18" ht="32.25" customHeight="1">
      <c r="A46" s="250"/>
      <c r="B46" s="343" t="s">
        <v>559</v>
      </c>
      <c r="C46" s="344" t="s">
        <v>560</v>
      </c>
      <c r="D46" s="345" t="s">
        <v>561</v>
      </c>
      <c r="E46" s="344" t="s">
        <v>562</v>
      </c>
      <c r="F46" s="346"/>
      <c r="G46" s="346"/>
      <c r="H46" s="347">
        <v>0</v>
      </c>
      <c r="I46" s="348">
        <v>2</v>
      </c>
      <c r="J46" s="349">
        <v>802127</v>
      </c>
      <c r="K46" s="350">
        <v>0</v>
      </c>
      <c r="L46" s="350">
        <v>0</v>
      </c>
      <c r="M46" s="350">
        <v>0</v>
      </c>
      <c r="N46" s="350">
        <v>0</v>
      </c>
      <c r="O46" s="349">
        <v>0</v>
      </c>
      <c r="P46" s="349">
        <v>0</v>
      </c>
      <c r="Q46" s="349">
        <f t="shared" si="0"/>
        <v>0</v>
      </c>
      <c r="R46" s="347">
        <v>0</v>
      </c>
    </row>
    <row r="47" spans="1:18" ht="32.25" customHeight="1">
      <c r="A47" s="250"/>
      <c r="B47" s="343" t="s">
        <v>559</v>
      </c>
      <c r="C47" s="344" t="s">
        <v>560</v>
      </c>
      <c r="D47" s="345" t="s">
        <v>561</v>
      </c>
      <c r="E47" s="344" t="s">
        <v>562</v>
      </c>
      <c r="F47" s="346"/>
      <c r="G47" s="346"/>
      <c r="H47" s="347">
        <v>0</v>
      </c>
      <c r="I47" s="348">
        <v>4</v>
      </c>
      <c r="J47" s="349">
        <v>0</v>
      </c>
      <c r="K47" s="350">
        <v>802127</v>
      </c>
      <c r="L47" s="350">
        <v>802127</v>
      </c>
      <c r="M47" s="350">
        <v>2804079.86</v>
      </c>
      <c r="N47" s="350">
        <v>236407.94886963969</v>
      </c>
      <c r="O47" s="349">
        <v>549652.24553820875</v>
      </c>
      <c r="P47" s="349">
        <v>549652.24553820875</v>
      </c>
      <c r="Q47" s="349">
        <f t="shared" si="0"/>
        <v>3040487.8088696394</v>
      </c>
      <c r="R47" s="347">
        <f t="shared" si="1"/>
        <v>3.7905316849696362</v>
      </c>
    </row>
    <row r="48" spans="1:18" ht="32.25" customHeight="1">
      <c r="A48" s="250"/>
      <c r="B48" s="343" t="s">
        <v>563</v>
      </c>
      <c r="C48" s="344" t="s">
        <v>564</v>
      </c>
      <c r="D48" s="345" t="s">
        <v>565</v>
      </c>
      <c r="E48" s="344" t="s">
        <v>566</v>
      </c>
      <c r="F48" s="346"/>
      <c r="G48" s="346"/>
      <c r="H48" s="347">
        <v>0</v>
      </c>
      <c r="I48" s="348">
        <v>2</v>
      </c>
      <c r="J48" s="349">
        <v>541350</v>
      </c>
      <c r="K48" s="350">
        <v>0</v>
      </c>
      <c r="L48" s="350">
        <v>0</v>
      </c>
      <c r="M48" s="350">
        <v>0</v>
      </c>
      <c r="N48" s="350">
        <v>0</v>
      </c>
      <c r="O48" s="349">
        <v>0</v>
      </c>
      <c r="P48" s="349">
        <v>0</v>
      </c>
      <c r="Q48" s="349">
        <f t="shared" si="0"/>
        <v>0</v>
      </c>
      <c r="R48" s="347">
        <v>0</v>
      </c>
    </row>
    <row r="49" spans="1:20" ht="32.25" customHeight="1">
      <c r="A49" s="250"/>
      <c r="B49" s="343" t="s">
        <v>563</v>
      </c>
      <c r="C49" s="344" t="s">
        <v>564</v>
      </c>
      <c r="D49" s="345" t="s">
        <v>565</v>
      </c>
      <c r="E49" s="344" t="s">
        <v>566</v>
      </c>
      <c r="F49" s="346"/>
      <c r="G49" s="346"/>
      <c r="H49" s="347">
        <v>0</v>
      </c>
      <c r="I49" s="348">
        <v>4</v>
      </c>
      <c r="J49" s="349">
        <v>0</v>
      </c>
      <c r="K49" s="350">
        <v>541350</v>
      </c>
      <c r="L49" s="350">
        <v>541350</v>
      </c>
      <c r="M49" s="350">
        <v>0</v>
      </c>
      <c r="N49" s="350">
        <v>159550.10007215745</v>
      </c>
      <c r="O49" s="349">
        <v>370956.52324645512</v>
      </c>
      <c r="P49" s="349">
        <v>370956.52324645512</v>
      </c>
      <c r="Q49" s="349">
        <f t="shared" si="0"/>
        <v>159550.10007215745</v>
      </c>
      <c r="R49" s="347">
        <f t="shared" si="1"/>
        <v>0.29472633245064644</v>
      </c>
    </row>
    <row r="50" spans="1:20" ht="32.25" customHeight="1">
      <c r="A50" s="250"/>
      <c r="B50" s="343" t="s">
        <v>567</v>
      </c>
      <c r="C50" s="344" t="s">
        <v>568</v>
      </c>
      <c r="D50" s="345" t="s">
        <v>569</v>
      </c>
      <c r="E50" s="344" t="s">
        <v>570</v>
      </c>
      <c r="F50" s="346"/>
      <c r="G50" s="346"/>
      <c r="H50" s="347">
        <v>0</v>
      </c>
      <c r="I50" s="348">
        <v>2</v>
      </c>
      <c r="J50" s="349">
        <v>716842</v>
      </c>
      <c r="K50" s="350">
        <v>0</v>
      </c>
      <c r="L50" s="350">
        <v>0</v>
      </c>
      <c r="M50" s="350">
        <v>0</v>
      </c>
      <c r="N50" s="350">
        <v>0</v>
      </c>
      <c r="O50" s="349">
        <v>0</v>
      </c>
      <c r="P50" s="349">
        <v>0</v>
      </c>
      <c r="Q50" s="349">
        <f t="shared" si="0"/>
        <v>0</v>
      </c>
      <c r="R50" s="347">
        <v>0</v>
      </c>
    </row>
    <row r="51" spans="1:20" ht="32.25" customHeight="1">
      <c r="A51" s="250"/>
      <c r="B51" s="343" t="s">
        <v>567</v>
      </c>
      <c r="C51" s="344" t="s">
        <v>568</v>
      </c>
      <c r="D51" s="345" t="s">
        <v>569</v>
      </c>
      <c r="E51" s="344" t="s">
        <v>570</v>
      </c>
      <c r="F51" s="346"/>
      <c r="G51" s="346"/>
      <c r="H51" s="347">
        <v>0</v>
      </c>
      <c r="I51" s="348">
        <v>4</v>
      </c>
      <c r="J51" s="349">
        <v>0</v>
      </c>
      <c r="K51" s="350">
        <v>716842</v>
      </c>
      <c r="L51" s="350">
        <v>716842</v>
      </c>
      <c r="M51" s="350">
        <v>3661368.55</v>
      </c>
      <c r="N51" s="350">
        <v>211272.2136065863</v>
      </c>
      <c r="O51" s="349">
        <v>491211.26080545929</v>
      </c>
      <c r="P51" s="349">
        <v>491211.26080545929</v>
      </c>
      <c r="Q51" s="349">
        <f t="shared" si="0"/>
        <v>3872640.763606586</v>
      </c>
      <c r="R51" s="347">
        <f t="shared" si="1"/>
        <v>5.4023630920155155</v>
      </c>
    </row>
    <row r="52" spans="1:20" ht="32.25" customHeight="1">
      <c r="A52" s="250"/>
      <c r="B52" s="343" t="s">
        <v>571</v>
      </c>
      <c r="C52" s="344" t="s">
        <v>572</v>
      </c>
      <c r="D52" s="345" t="s">
        <v>573</v>
      </c>
      <c r="E52" s="344" t="s">
        <v>574</v>
      </c>
      <c r="F52" s="346"/>
      <c r="G52" s="346"/>
      <c r="H52" s="347">
        <v>0</v>
      </c>
      <c r="I52" s="348">
        <v>3</v>
      </c>
      <c r="J52" s="349">
        <v>584552</v>
      </c>
      <c r="K52" s="350">
        <v>584552</v>
      </c>
      <c r="L52" s="350">
        <v>584552</v>
      </c>
      <c r="M52" s="350">
        <v>583737.97</v>
      </c>
      <c r="N52" s="349">
        <v>24003.262818617972</v>
      </c>
      <c r="O52" s="349">
        <v>560545.70584876474</v>
      </c>
      <c r="P52" s="349">
        <v>560545.70584876474</v>
      </c>
      <c r="Q52" s="349">
        <f t="shared" si="0"/>
        <v>607741.23281861795</v>
      </c>
      <c r="R52" s="347">
        <f t="shared" si="1"/>
        <v>1.03967009405257</v>
      </c>
    </row>
    <row r="53" spans="1:20" ht="32.25" customHeight="1">
      <c r="A53" s="250"/>
      <c r="B53" s="343" t="s">
        <v>575</v>
      </c>
      <c r="C53" s="344" t="s">
        <v>576</v>
      </c>
      <c r="D53" s="345" t="s">
        <v>577</v>
      </c>
      <c r="E53" s="344" t="s">
        <v>578</v>
      </c>
      <c r="F53" s="346"/>
      <c r="G53" s="346"/>
      <c r="H53" s="347">
        <v>0</v>
      </c>
      <c r="I53" s="348">
        <v>2</v>
      </c>
      <c r="J53" s="349">
        <v>442194</v>
      </c>
      <c r="K53" s="350">
        <v>0</v>
      </c>
      <c r="L53" s="350">
        <v>0</v>
      </c>
      <c r="M53" s="350">
        <v>0</v>
      </c>
      <c r="N53" s="350">
        <v>0</v>
      </c>
      <c r="O53" s="349">
        <v>0</v>
      </c>
      <c r="P53" s="349">
        <v>0</v>
      </c>
      <c r="Q53" s="349">
        <f t="shared" si="0"/>
        <v>0</v>
      </c>
      <c r="R53" s="347">
        <v>0</v>
      </c>
    </row>
    <row r="54" spans="1:20" ht="32.25" customHeight="1">
      <c r="A54" s="250"/>
      <c r="B54" s="343" t="s">
        <v>575</v>
      </c>
      <c r="C54" s="344" t="s">
        <v>576</v>
      </c>
      <c r="D54" s="345" t="s">
        <v>577</v>
      </c>
      <c r="E54" s="344" t="s">
        <v>578</v>
      </c>
      <c r="F54" s="346"/>
      <c r="G54" s="346"/>
      <c r="H54" s="347">
        <v>0</v>
      </c>
      <c r="I54" s="348">
        <v>4</v>
      </c>
      <c r="J54" s="349">
        <v>0</v>
      </c>
      <c r="K54" s="350">
        <v>442194</v>
      </c>
      <c r="L54" s="350">
        <v>442194</v>
      </c>
      <c r="M54" s="350">
        <v>0</v>
      </c>
      <c r="N54" s="350">
        <v>130326.21585168115</v>
      </c>
      <c r="O54" s="349">
        <v>303010.52709050151</v>
      </c>
      <c r="P54" s="349">
        <v>303010.52709050151</v>
      </c>
      <c r="Q54" s="349">
        <f t="shared" si="0"/>
        <v>130326.21585168115</v>
      </c>
      <c r="R54" s="347">
        <f t="shared" si="1"/>
        <v>0.29472633245064644</v>
      </c>
    </row>
    <row r="55" spans="1:20" ht="32.25" customHeight="1">
      <c r="A55" s="250"/>
      <c r="B55" s="343" t="s">
        <v>579</v>
      </c>
      <c r="C55" s="344" t="s">
        <v>580</v>
      </c>
      <c r="D55" s="345" t="s">
        <v>581</v>
      </c>
      <c r="E55" s="344" t="s">
        <v>582</v>
      </c>
      <c r="F55" s="346"/>
      <c r="G55" s="346"/>
      <c r="H55" s="347">
        <v>0</v>
      </c>
      <c r="I55" s="348">
        <v>2</v>
      </c>
      <c r="J55" s="349">
        <v>424580</v>
      </c>
      <c r="K55" s="350">
        <v>0</v>
      </c>
      <c r="L55" s="350">
        <v>0</v>
      </c>
      <c r="M55" s="350">
        <v>0</v>
      </c>
      <c r="N55" s="350">
        <v>0</v>
      </c>
      <c r="O55" s="349">
        <v>0</v>
      </c>
      <c r="P55" s="349">
        <v>0</v>
      </c>
      <c r="Q55" s="349">
        <f t="shared" si="0"/>
        <v>0</v>
      </c>
      <c r="R55" s="347">
        <v>0</v>
      </c>
    </row>
    <row r="56" spans="1:20" ht="32.25" customHeight="1">
      <c r="A56" s="250"/>
      <c r="B56" s="343" t="s">
        <v>579</v>
      </c>
      <c r="C56" s="344" t="s">
        <v>580</v>
      </c>
      <c r="D56" s="345" t="s">
        <v>581</v>
      </c>
      <c r="E56" s="344" t="s">
        <v>582</v>
      </c>
      <c r="F56" s="346"/>
      <c r="G56" s="346"/>
      <c r="H56" s="347">
        <v>0</v>
      </c>
      <c r="I56" s="348">
        <v>4</v>
      </c>
      <c r="J56" s="349">
        <v>0</v>
      </c>
      <c r="K56" s="350">
        <v>424580</v>
      </c>
      <c r="L56" s="350">
        <v>424580</v>
      </c>
      <c r="M56" s="350">
        <v>0</v>
      </c>
      <c r="N56" s="350">
        <v>125134.90623189547</v>
      </c>
      <c r="O56" s="349">
        <v>290940.64956124488</v>
      </c>
      <c r="P56" s="349">
        <v>290940.64956124488</v>
      </c>
      <c r="Q56" s="349">
        <f t="shared" si="0"/>
        <v>125134.90623189547</v>
      </c>
      <c r="R56" s="347">
        <f t="shared" si="1"/>
        <v>0.29472633245064644</v>
      </c>
    </row>
    <row r="57" spans="1:20" ht="32.25" customHeight="1">
      <c r="A57" s="250"/>
      <c r="B57" s="343" t="s">
        <v>583</v>
      </c>
      <c r="C57" s="344" t="s">
        <v>584</v>
      </c>
      <c r="D57" s="345" t="s">
        <v>585</v>
      </c>
      <c r="E57" s="344" t="s">
        <v>586</v>
      </c>
      <c r="F57" s="346"/>
      <c r="G57" s="346"/>
      <c r="H57" s="347">
        <v>0</v>
      </c>
      <c r="I57" s="348">
        <v>3</v>
      </c>
      <c r="J57" s="349">
        <v>411806</v>
      </c>
      <c r="K57" s="350">
        <v>411806</v>
      </c>
      <c r="L57" s="350">
        <v>411806</v>
      </c>
      <c r="M57" s="350">
        <v>405341.72</v>
      </c>
      <c r="N57" s="349">
        <v>16909.851729672966</v>
      </c>
      <c r="O57" s="349">
        <v>394894.01275293971</v>
      </c>
      <c r="P57" s="349">
        <v>394894.01275293971</v>
      </c>
      <c r="Q57" s="349">
        <f t="shared" si="0"/>
        <v>422251.57172967296</v>
      </c>
      <c r="R57" s="347">
        <f t="shared" si="1"/>
        <v>1.0253652732832279</v>
      </c>
    </row>
    <row r="58" spans="1:20" ht="42" customHeight="1">
      <c r="A58" s="250"/>
      <c r="B58" s="343" t="s">
        <v>587</v>
      </c>
      <c r="C58" s="344" t="s">
        <v>588</v>
      </c>
      <c r="D58" s="345" t="s">
        <v>589</v>
      </c>
      <c r="E58" s="344" t="s">
        <v>590</v>
      </c>
      <c r="F58" s="346"/>
      <c r="G58" s="346"/>
      <c r="H58" s="347">
        <v>0</v>
      </c>
      <c r="I58" s="348">
        <v>2</v>
      </c>
      <c r="J58" s="349">
        <v>704803</v>
      </c>
      <c r="K58" s="350">
        <v>0</v>
      </c>
      <c r="L58" s="350">
        <v>0</v>
      </c>
      <c r="M58" s="350">
        <v>0</v>
      </c>
      <c r="N58" s="350">
        <v>0</v>
      </c>
      <c r="O58" s="349">
        <v>0</v>
      </c>
      <c r="P58" s="349">
        <v>0</v>
      </c>
      <c r="Q58" s="349">
        <f t="shared" si="0"/>
        <v>0</v>
      </c>
      <c r="R58" s="347">
        <v>0</v>
      </c>
    </row>
    <row r="59" spans="1:20" ht="42" customHeight="1">
      <c r="A59" s="250"/>
      <c r="B59" s="343" t="s">
        <v>587</v>
      </c>
      <c r="C59" s="344" t="s">
        <v>588</v>
      </c>
      <c r="D59" s="345" t="s">
        <v>589</v>
      </c>
      <c r="E59" s="344" t="s">
        <v>590</v>
      </c>
      <c r="F59" s="346"/>
      <c r="G59" s="346"/>
      <c r="H59" s="347">
        <v>0</v>
      </c>
      <c r="I59" s="348">
        <v>4</v>
      </c>
      <c r="J59" s="349">
        <v>0</v>
      </c>
      <c r="K59" s="350">
        <v>704803</v>
      </c>
      <c r="L59" s="350">
        <v>704803</v>
      </c>
      <c r="M59" s="350">
        <v>0</v>
      </c>
      <c r="N59" s="350">
        <v>207724.00329021298</v>
      </c>
      <c r="O59" s="349">
        <v>482961.61532034969</v>
      </c>
      <c r="P59" s="349">
        <v>482961.61532034969</v>
      </c>
      <c r="Q59" s="349">
        <f t="shared" si="0"/>
        <v>207724.00329021298</v>
      </c>
      <c r="R59" s="347">
        <f t="shared" si="1"/>
        <v>0.29472633245064644</v>
      </c>
    </row>
    <row r="60" spans="1:20" ht="32.25" customHeight="1">
      <c r="A60" s="250"/>
      <c r="B60" s="343" t="s">
        <v>591</v>
      </c>
      <c r="C60" s="344" t="s">
        <v>592</v>
      </c>
      <c r="D60" s="345" t="s">
        <v>593</v>
      </c>
      <c r="E60" s="344" t="s">
        <v>594</v>
      </c>
      <c r="F60" s="346"/>
      <c r="G60" s="346"/>
      <c r="H60" s="347">
        <v>0</v>
      </c>
      <c r="I60" s="348">
        <v>6</v>
      </c>
      <c r="J60" s="349">
        <v>700084</v>
      </c>
      <c r="K60" s="350">
        <v>700084</v>
      </c>
      <c r="L60" s="350">
        <v>700084</v>
      </c>
      <c r="M60" s="350">
        <v>699988.79</v>
      </c>
      <c r="N60" s="350">
        <v>100249.06569446999</v>
      </c>
      <c r="O60" s="349">
        <v>567744.10221161367</v>
      </c>
      <c r="P60" s="349">
        <v>567744.10221161367</v>
      </c>
      <c r="Q60" s="349">
        <f t="shared" si="0"/>
        <v>800237.85569447</v>
      </c>
      <c r="R60" s="347">
        <f t="shared" si="1"/>
        <v>1.1430597695340416</v>
      </c>
      <c r="S60" s="48"/>
      <c r="T60" s="48"/>
    </row>
    <row r="61" spans="1:20" ht="32.25" customHeight="1">
      <c r="A61" s="250"/>
      <c r="B61" s="343" t="s">
        <v>595</v>
      </c>
      <c r="C61" s="344" t="s">
        <v>596</v>
      </c>
      <c r="D61" s="345" t="s">
        <v>597</v>
      </c>
      <c r="E61" s="344" t="s">
        <v>598</v>
      </c>
      <c r="F61" s="346"/>
      <c r="G61" s="346"/>
      <c r="H61" s="347">
        <v>0</v>
      </c>
      <c r="I61" s="348">
        <v>6</v>
      </c>
      <c r="J61" s="349">
        <v>840222</v>
      </c>
      <c r="K61" s="350">
        <v>840222</v>
      </c>
      <c r="L61" s="350">
        <v>840222</v>
      </c>
      <c r="M61" s="350">
        <v>840222</v>
      </c>
      <c r="N61" s="350">
        <v>120316.23416038499</v>
      </c>
      <c r="O61" s="349">
        <v>681391.21169523441</v>
      </c>
      <c r="P61" s="349">
        <v>681391.21169523441</v>
      </c>
      <c r="Q61" s="349">
        <f t="shared" si="0"/>
        <v>960538.23416038498</v>
      </c>
      <c r="R61" s="347">
        <f t="shared" si="1"/>
        <v>1.1431957675</v>
      </c>
    </row>
    <row r="62" spans="1:20" ht="32.25" customHeight="1">
      <c r="A62" s="250"/>
      <c r="B62" s="343" t="s">
        <v>599</v>
      </c>
      <c r="C62" s="344" t="s">
        <v>600</v>
      </c>
      <c r="D62" s="345" t="s">
        <v>601</v>
      </c>
      <c r="E62" s="344" t="s">
        <v>602</v>
      </c>
      <c r="F62" s="346"/>
      <c r="G62" s="346"/>
      <c r="H62" s="347">
        <v>0</v>
      </c>
      <c r="I62" s="348">
        <v>2</v>
      </c>
      <c r="J62" s="349">
        <v>668446</v>
      </c>
      <c r="K62" s="350">
        <v>0</v>
      </c>
      <c r="L62" s="350">
        <v>0</v>
      </c>
      <c r="M62" s="350">
        <v>0</v>
      </c>
      <c r="N62" s="350">
        <v>0</v>
      </c>
      <c r="O62" s="349">
        <v>0</v>
      </c>
      <c r="P62" s="349">
        <v>0</v>
      </c>
      <c r="Q62" s="349">
        <f t="shared" si="0"/>
        <v>0</v>
      </c>
      <c r="R62" s="347">
        <v>0</v>
      </c>
    </row>
    <row r="63" spans="1:20" ht="32.25" customHeight="1">
      <c r="A63" s="250"/>
      <c r="B63" s="343" t="s">
        <v>599</v>
      </c>
      <c r="C63" s="344" t="s">
        <v>600</v>
      </c>
      <c r="D63" s="345" t="s">
        <v>601</v>
      </c>
      <c r="E63" s="344" t="s">
        <v>602</v>
      </c>
      <c r="F63" s="346"/>
      <c r="G63" s="346"/>
      <c r="H63" s="347">
        <v>0</v>
      </c>
      <c r="I63" s="348">
        <v>4</v>
      </c>
      <c r="J63" s="349">
        <v>0</v>
      </c>
      <c r="K63" s="350">
        <v>668446</v>
      </c>
      <c r="L63" s="350">
        <v>668446</v>
      </c>
      <c r="M63" s="350">
        <v>667069.47</v>
      </c>
      <c r="N63" s="350">
        <v>197008.63802130483</v>
      </c>
      <c r="O63" s="349">
        <v>458048.22044518322</v>
      </c>
      <c r="P63" s="349">
        <v>458048.22044518322</v>
      </c>
      <c r="Q63" s="349">
        <f t="shared" si="0"/>
        <v>864078.10802130483</v>
      </c>
      <c r="R63" s="347">
        <f t="shared" si="1"/>
        <v>1.2926670337189614</v>
      </c>
    </row>
    <row r="64" spans="1:20" ht="32.25" customHeight="1">
      <c r="A64" s="250"/>
      <c r="B64" s="343" t="s">
        <v>603</v>
      </c>
      <c r="C64" s="344" t="s">
        <v>604</v>
      </c>
      <c r="D64" s="345" t="s">
        <v>605</v>
      </c>
      <c r="E64" s="344" t="s">
        <v>606</v>
      </c>
      <c r="F64" s="346"/>
      <c r="G64" s="346"/>
      <c r="H64" s="347">
        <v>0</v>
      </c>
      <c r="I64" s="348">
        <v>6</v>
      </c>
      <c r="J64" s="349">
        <v>546525</v>
      </c>
      <c r="K64" s="350">
        <v>546525</v>
      </c>
      <c r="L64" s="350">
        <v>546525</v>
      </c>
      <c r="M64" s="350">
        <v>278673.48</v>
      </c>
      <c r="N64" s="350">
        <v>78260.066832937489</v>
      </c>
      <c r="O64" s="349">
        <v>443213.02223904873</v>
      </c>
      <c r="P64" s="349">
        <v>443213.02223904873</v>
      </c>
      <c r="Q64" s="349">
        <f t="shared" si="0"/>
        <v>356933.54683293746</v>
      </c>
      <c r="R64" s="347">
        <f t="shared" si="1"/>
        <v>0.6530964673764923</v>
      </c>
    </row>
    <row r="65" spans="1:18" ht="32.25" customHeight="1">
      <c r="A65" s="250"/>
      <c r="B65" s="343" t="s">
        <v>607</v>
      </c>
      <c r="C65" s="344" t="s">
        <v>608</v>
      </c>
      <c r="D65" s="345" t="s">
        <v>609</v>
      </c>
      <c r="E65" s="344" t="s">
        <v>610</v>
      </c>
      <c r="F65" s="346"/>
      <c r="G65" s="346"/>
      <c r="H65" s="347">
        <v>0</v>
      </c>
      <c r="I65" s="348">
        <v>3</v>
      </c>
      <c r="J65" s="349">
        <v>596600</v>
      </c>
      <c r="K65" s="350">
        <v>596600</v>
      </c>
      <c r="L65" s="350">
        <v>596600</v>
      </c>
      <c r="M65" s="350">
        <v>594695.54</v>
      </c>
      <c r="N65" s="349">
        <v>24497.985803807842</v>
      </c>
      <c r="O65" s="349">
        <v>572098.92038582207</v>
      </c>
      <c r="P65" s="349">
        <v>572098.92038582207</v>
      </c>
      <c r="Q65" s="349">
        <f t="shared" si="0"/>
        <v>619193.52580380789</v>
      </c>
      <c r="R65" s="347">
        <f t="shared" si="1"/>
        <v>1.0378704757019912</v>
      </c>
    </row>
    <row r="66" spans="1:18" ht="32.25" customHeight="1">
      <c r="A66" s="250"/>
      <c r="B66" s="343" t="s">
        <v>611</v>
      </c>
      <c r="C66" s="344" t="s">
        <v>612</v>
      </c>
      <c r="D66" s="345" t="s">
        <v>613</v>
      </c>
      <c r="E66" s="344" t="s">
        <v>614</v>
      </c>
      <c r="F66" s="346"/>
      <c r="G66" s="346"/>
      <c r="H66" s="347">
        <v>0</v>
      </c>
      <c r="I66" s="348">
        <v>6</v>
      </c>
      <c r="J66" s="349">
        <v>464779</v>
      </c>
      <c r="K66" s="350">
        <v>464779</v>
      </c>
      <c r="L66" s="350">
        <v>464779</v>
      </c>
      <c r="M66" s="350">
        <v>463747.69</v>
      </c>
      <c r="N66" s="350">
        <v>66554.385622882488</v>
      </c>
      <c r="O66" s="349">
        <v>376919.82116690511</v>
      </c>
      <c r="P66" s="349">
        <v>376919.82116690511</v>
      </c>
      <c r="Q66" s="349">
        <f t="shared" si="0"/>
        <v>530302.07562288246</v>
      </c>
      <c r="R66" s="347">
        <f t="shared" si="1"/>
        <v>1.1409768419461346</v>
      </c>
    </row>
    <row r="67" spans="1:18" ht="32.25" customHeight="1">
      <c r="A67" s="250"/>
      <c r="B67" s="343" t="s">
        <v>615</v>
      </c>
      <c r="C67" s="344" t="s">
        <v>616</v>
      </c>
      <c r="D67" s="345" t="s">
        <v>617</v>
      </c>
      <c r="E67" s="344" t="s">
        <v>618</v>
      </c>
      <c r="F67" s="346"/>
      <c r="G67" s="346"/>
      <c r="H67" s="347">
        <v>0</v>
      </c>
      <c r="I67" s="348">
        <v>2</v>
      </c>
      <c r="J67" s="349">
        <v>530926</v>
      </c>
      <c r="K67" s="350">
        <v>0</v>
      </c>
      <c r="L67" s="350">
        <v>0</v>
      </c>
      <c r="M67" s="350">
        <v>0</v>
      </c>
      <c r="N67" s="350">
        <v>0</v>
      </c>
      <c r="O67" s="349">
        <v>0</v>
      </c>
      <c r="P67" s="349">
        <v>0</v>
      </c>
      <c r="Q67" s="349">
        <f t="shared" si="0"/>
        <v>0</v>
      </c>
      <c r="R67" s="347">
        <v>0</v>
      </c>
    </row>
    <row r="68" spans="1:18" ht="32.25" customHeight="1">
      <c r="A68" s="250"/>
      <c r="B68" s="343" t="s">
        <v>615</v>
      </c>
      <c r="C68" s="344" t="s">
        <v>616</v>
      </c>
      <c r="D68" s="345" t="s">
        <v>617</v>
      </c>
      <c r="E68" s="344" t="s">
        <v>618</v>
      </c>
      <c r="F68" s="346"/>
      <c r="G68" s="346"/>
      <c r="H68" s="347">
        <v>0</v>
      </c>
      <c r="I68" s="348">
        <v>4</v>
      </c>
      <c r="J68" s="349">
        <v>0</v>
      </c>
      <c r="K68" s="350">
        <v>530926</v>
      </c>
      <c r="L68" s="350">
        <v>530926</v>
      </c>
      <c r="M68" s="350">
        <v>527168.57999999996</v>
      </c>
      <c r="N68" s="350">
        <v>156477.87278269191</v>
      </c>
      <c r="O68" s="349">
        <v>363813.54587817017</v>
      </c>
      <c r="P68" s="349">
        <v>363813.54587817017</v>
      </c>
      <c r="Q68" s="349">
        <f t="shared" si="0"/>
        <v>683646.45278269192</v>
      </c>
      <c r="R68" s="347">
        <f t="shared" si="1"/>
        <v>1.2876492256598695</v>
      </c>
    </row>
    <row r="69" spans="1:18" ht="32.25" customHeight="1">
      <c r="A69" s="250"/>
      <c r="B69" s="343" t="s">
        <v>619</v>
      </c>
      <c r="C69" s="344" t="s">
        <v>620</v>
      </c>
      <c r="D69" s="345" t="s">
        <v>621</v>
      </c>
      <c r="E69" s="344" t="s">
        <v>622</v>
      </c>
      <c r="F69" s="346"/>
      <c r="G69" s="346"/>
      <c r="H69" s="347">
        <v>0</v>
      </c>
      <c r="I69" s="348">
        <v>2</v>
      </c>
      <c r="J69" s="349">
        <v>461577</v>
      </c>
      <c r="K69" s="350">
        <v>0</v>
      </c>
      <c r="L69" s="350">
        <v>0</v>
      </c>
      <c r="M69" s="350">
        <v>0</v>
      </c>
      <c r="N69" s="350">
        <v>0</v>
      </c>
      <c r="O69" s="349">
        <v>0</v>
      </c>
      <c r="P69" s="349">
        <v>0</v>
      </c>
      <c r="Q69" s="349">
        <f t="shared" si="0"/>
        <v>0</v>
      </c>
      <c r="R69" s="347">
        <v>0</v>
      </c>
    </row>
    <row r="70" spans="1:18" ht="32.25" customHeight="1">
      <c r="A70" s="250"/>
      <c r="B70" s="343" t="s">
        <v>619</v>
      </c>
      <c r="C70" s="344" t="s">
        <v>620</v>
      </c>
      <c r="D70" s="345" t="s">
        <v>621</v>
      </c>
      <c r="E70" s="344" t="s">
        <v>622</v>
      </c>
      <c r="F70" s="346"/>
      <c r="G70" s="346"/>
      <c r="H70" s="347">
        <v>0</v>
      </c>
      <c r="I70" s="348">
        <v>4</v>
      </c>
      <c r="J70" s="349">
        <v>0</v>
      </c>
      <c r="K70" s="350">
        <v>461577</v>
      </c>
      <c r="L70" s="350">
        <v>461577</v>
      </c>
      <c r="M70" s="350">
        <v>0</v>
      </c>
      <c r="N70" s="350">
        <v>136038.89635357202</v>
      </c>
      <c r="O70" s="349">
        <v>316292.60022264527</v>
      </c>
      <c r="P70" s="349">
        <v>316292.60022264527</v>
      </c>
      <c r="Q70" s="349">
        <f t="shared" si="0"/>
        <v>136038.89635357202</v>
      </c>
      <c r="R70" s="347">
        <f t="shared" si="1"/>
        <v>0.29472633245064644</v>
      </c>
    </row>
    <row r="71" spans="1:18" ht="32.25" customHeight="1">
      <c r="A71" s="250"/>
      <c r="B71" s="343" t="s">
        <v>623</v>
      </c>
      <c r="C71" s="344" t="s">
        <v>624</v>
      </c>
      <c r="D71" s="345" t="s">
        <v>625</v>
      </c>
      <c r="E71" s="344" t="s">
        <v>626</v>
      </c>
      <c r="F71" s="346"/>
      <c r="G71" s="346"/>
      <c r="H71" s="347">
        <v>0</v>
      </c>
      <c r="I71" s="348">
        <v>6</v>
      </c>
      <c r="J71" s="349">
        <v>896240</v>
      </c>
      <c r="K71" s="350">
        <v>896240</v>
      </c>
      <c r="L71" s="350">
        <v>896240</v>
      </c>
      <c r="M71" s="350">
        <v>896240</v>
      </c>
      <c r="N71" s="350">
        <v>128337.77466419998</v>
      </c>
      <c r="O71" s="349">
        <v>726819.88756511605</v>
      </c>
      <c r="P71" s="349">
        <v>726819.88756511605</v>
      </c>
      <c r="Q71" s="349">
        <f t="shared" si="0"/>
        <v>1024577.7746642</v>
      </c>
      <c r="R71" s="347">
        <f t="shared" si="1"/>
        <v>1.1431957675</v>
      </c>
    </row>
    <row r="72" spans="1:18" ht="32.25" customHeight="1">
      <c r="A72" s="250"/>
      <c r="B72" s="343" t="s">
        <v>627</v>
      </c>
      <c r="C72" s="344" t="s">
        <v>628</v>
      </c>
      <c r="D72" s="345" t="s">
        <v>629</v>
      </c>
      <c r="E72" s="344" t="s">
        <v>630</v>
      </c>
      <c r="F72" s="346"/>
      <c r="G72" s="346"/>
      <c r="H72" s="347">
        <v>0</v>
      </c>
      <c r="I72" s="348">
        <v>6</v>
      </c>
      <c r="J72" s="349">
        <v>482085</v>
      </c>
      <c r="K72" s="350">
        <v>482085</v>
      </c>
      <c r="L72" s="350">
        <v>482085</v>
      </c>
      <c r="M72" s="350">
        <v>482066.13999999996</v>
      </c>
      <c r="N72" s="350">
        <v>69032.531575237488</v>
      </c>
      <c r="O72" s="349">
        <v>390954.39335092047</v>
      </c>
      <c r="P72" s="349">
        <v>390954.39335092047</v>
      </c>
      <c r="Q72" s="349">
        <f t="shared" si="0"/>
        <v>551098.67157523741</v>
      </c>
      <c r="R72" s="347">
        <f t="shared" si="1"/>
        <v>1.1431566457683551</v>
      </c>
    </row>
    <row r="73" spans="1:18" ht="47.25" customHeight="1">
      <c r="A73" s="250"/>
      <c r="B73" s="343" t="s">
        <v>631</v>
      </c>
      <c r="C73" s="344" t="s">
        <v>632</v>
      </c>
      <c r="D73" s="345" t="s">
        <v>633</v>
      </c>
      <c r="E73" s="344" t="s">
        <v>634</v>
      </c>
      <c r="F73" s="346"/>
      <c r="G73" s="346"/>
      <c r="H73" s="347">
        <v>0</v>
      </c>
      <c r="I73" s="348">
        <v>2</v>
      </c>
      <c r="J73" s="349">
        <v>482363</v>
      </c>
      <c r="K73" s="350">
        <v>0</v>
      </c>
      <c r="L73" s="350">
        <v>0</v>
      </c>
      <c r="M73" s="350">
        <v>0</v>
      </c>
      <c r="N73" s="350">
        <v>0</v>
      </c>
      <c r="O73" s="349">
        <v>0</v>
      </c>
      <c r="P73" s="349">
        <v>0</v>
      </c>
      <c r="Q73" s="349">
        <f t="shared" si="0"/>
        <v>0</v>
      </c>
      <c r="R73" s="347">
        <v>0</v>
      </c>
    </row>
    <row r="74" spans="1:18" ht="47.25" customHeight="1">
      <c r="A74" s="250"/>
      <c r="B74" s="343" t="s">
        <v>631</v>
      </c>
      <c r="C74" s="344" t="s">
        <v>632</v>
      </c>
      <c r="D74" s="345" t="s">
        <v>633</v>
      </c>
      <c r="E74" s="344" t="s">
        <v>634</v>
      </c>
      <c r="F74" s="346"/>
      <c r="G74" s="346"/>
      <c r="H74" s="347">
        <v>0</v>
      </c>
      <c r="I74" s="348">
        <v>4</v>
      </c>
      <c r="J74" s="349">
        <v>0</v>
      </c>
      <c r="K74" s="350">
        <v>482363</v>
      </c>
      <c r="L74" s="350">
        <v>482363</v>
      </c>
      <c r="M74" s="350">
        <v>0</v>
      </c>
      <c r="N74" s="350">
        <v>142165.07789989118</v>
      </c>
      <c r="O74" s="349">
        <v>330536.06986742374</v>
      </c>
      <c r="P74" s="349">
        <v>330536.06986742374</v>
      </c>
      <c r="Q74" s="349">
        <f t="shared" si="0"/>
        <v>142165.07789989118</v>
      </c>
      <c r="R74" s="347">
        <f t="shared" si="1"/>
        <v>0.2947263324506465</v>
      </c>
    </row>
    <row r="75" spans="1:18" ht="51.75" customHeight="1">
      <c r="A75" s="250"/>
      <c r="B75" s="343" t="s">
        <v>635</v>
      </c>
      <c r="C75" s="344" t="s">
        <v>636</v>
      </c>
      <c r="D75" s="345" t="s">
        <v>637</v>
      </c>
      <c r="E75" s="344" t="s">
        <v>638</v>
      </c>
      <c r="F75" s="346"/>
      <c r="G75" s="346"/>
      <c r="H75" s="347">
        <v>0</v>
      </c>
      <c r="I75" s="348">
        <v>6</v>
      </c>
      <c r="J75" s="349">
        <v>504873</v>
      </c>
      <c r="K75" s="350">
        <v>504873</v>
      </c>
      <c r="L75" s="350">
        <v>504873</v>
      </c>
      <c r="M75" s="350">
        <v>504190.22</v>
      </c>
      <c r="N75" s="350">
        <v>72295.676725027501</v>
      </c>
      <c r="O75" s="349">
        <v>409434.67943258816</v>
      </c>
      <c r="P75" s="349">
        <v>409434.67943258816</v>
      </c>
      <c r="Q75" s="349">
        <f t="shared" si="0"/>
        <v>576485.89672502747</v>
      </c>
      <c r="R75" s="347">
        <f t="shared" si="1"/>
        <v>1.141843387792628</v>
      </c>
    </row>
    <row r="76" spans="1:18" ht="32.25" customHeight="1">
      <c r="A76" s="250"/>
      <c r="B76" s="343" t="s">
        <v>639</v>
      </c>
      <c r="C76" s="344" t="s">
        <v>640</v>
      </c>
      <c r="D76" s="345" t="s">
        <v>641</v>
      </c>
      <c r="E76" s="344" t="s">
        <v>642</v>
      </c>
      <c r="F76" s="346"/>
      <c r="G76" s="346"/>
      <c r="H76" s="347">
        <v>0</v>
      </c>
      <c r="I76" s="348">
        <v>3</v>
      </c>
      <c r="J76" s="349">
        <v>1057647</v>
      </c>
      <c r="K76" s="350">
        <v>1057647</v>
      </c>
      <c r="L76" s="350">
        <v>1057647</v>
      </c>
      <c r="M76" s="350">
        <v>1056588.78</v>
      </c>
      <c r="N76" s="349">
        <v>43429.804209587586</v>
      </c>
      <c r="O76" s="349">
        <v>1014211.7111118061</v>
      </c>
      <c r="P76" s="349">
        <v>1014211.7111118061</v>
      </c>
      <c r="Q76" s="349">
        <f t="shared" ref="Q76:Q139" si="2">M76+N76</f>
        <v>1100018.5842095877</v>
      </c>
      <c r="R76" s="347">
        <f t="shared" ref="R76:R139" si="3">(N76+M76)/L76</f>
        <v>1.0400621230047338</v>
      </c>
    </row>
    <row r="77" spans="1:18" ht="32.25" customHeight="1">
      <c r="A77" s="250"/>
      <c r="B77" s="343" t="s">
        <v>643</v>
      </c>
      <c r="C77" s="344" t="s">
        <v>644</v>
      </c>
      <c r="D77" s="345" t="s">
        <v>645</v>
      </c>
      <c r="E77" s="344" t="s">
        <v>646</v>
      </c>
      <c r="F77" s="346"/>
      <c r="G77" s="346"/>
      <c r="H77" s="347">
        <v>0</v>
      </c>
      <c r="I77" s="348">
        <v>3</v>
      </c>
      <c r="J77" s="349">
        <v>675236</v>
      </c>
      <c r="K77" s="350">
        <v>675236</v>
      </c>
      <c r="L77" s="350">
        <v>675236</v>
      </c>
      <c r="M77" s="350">
        <v>652021.77</v>
      </c>
      <c r="N77" s="349">
        <v>27726.989510928583</v>
      </c>
      <c r="O77" s="349">
        <v>647505.5088931293</v>
      </c>
      <c r="P77" s="349">
        <v>647505.5088931293</v>
      </c>
      <c r="Q77" s="349">
        <f t="shared" si="2"/>
        <v>679748.75951092865</v>
      </c>
      <c r="R77" s="347">
        <f t="shared" si="3"/>
        <v>1.0066832329895454</v>
      </c>
    </row>
    <row r="78" spans="1:18" ht="48.75" customHeight="1">
      <c r="A78" s="250"/>
      <c r="B78" s="410" t="s">
        <v>647</v>
      </c>
      <c r="C78" s="406" t="s">
        <v>648</v>
      </c>
      <c r="D78" s="411" t="s">
        <v>649</v>
      </c>
      <c r="E78" s="406" t="s">
        <v>650</v>
      </c>
      <c r="F78" s="315"/>
      <c r="G78" s="315"/>
      <c r="H78" s="412">
        <v>0</v>
      </c>
      <c r="I78" s="413">
        <v>6</v>
      </c>
      <c r="J78" s="414">
        <v>626856</v>
      </c>
      <c r="K78" s="415">
        <v>626856</v>
      </c>
      <c r="L78" s="415">
        <v>626856</v>
      </c>
      <c r="M78" s="415">
        <v>626785.6399999999</v>
      </c>
      <c r="N78" s="415">
        <v>89763.126031979991</v>
      </c>
      <c r="O78" s="414">
        <v>508358.70686369541</v>
      </c>
      <c r="P78" s="414">
        <v>508358.70686369541</v>
      </c>
      <c r="Q78" s="414">
        <f t="shared" si="2"/>
        <v>716548.76603197993</v>
      </c>
      <c r="R78" s="412">
        <f t="shared" si="3"/>
        <v>1.1430835248158746</v>
      </c>
    </row>
    <row r="79" spans="1:18" ht="48.75" customHeight="1">
      <c r="A79" s="250"/>
      <c r="B79" s="343" t="s">
        <v>651</v>
      </c>
      <c r="C79" s="344" t="s">
        <v>652</v>
      </c>
      <c r="D79" s="345" t="s">
        <v>653</v>
      </c>
      <c r="E79" s="344" t="s">
        <v>654</v>
      </c>
      <c r="F79" s="346"/>
      <c r="G79" s="346"/>
      <c r="H79" s="347">
        <v>0</v>
      </c>
      <c r="I79" s="348">
        <v>6</v>
      </c>
      <c r="J79" s="349">
        <v>461913</v>
      </c>
      <c r="K79" s="350">
        <v>461913</v>
      </c>
      <c r="L79" s="350">
        <v>461913</v>
      </c>
      <c r="M79" s="350">
        <v>460813.18000000005</v>
      </c>
      <c r="N79" s="350">
        <v>66143.9865532275</v>
      </c>
      <c r="O79" s="349">
        <v>374595.59350716934</v>
      </c>
      <c r="P79" s="349">
        <v>374595.59350716934</v>
      </c>
      <c r="Q79" s="349">
        <f t="shared" si="2"/>
        <v>526957.16655322758</v>
      </c>
      <c r="R79" s="347">
        <f t="shared" si="3"/>
        <v>1.1408147563572093</v>
      </c>
    </row>
    <row r="80" spans="1:18" ht="48.75" customHeight="1">
      <c r="A80" s="250"/>
      <c r="B80" s="343" t="s">
        <v>655</v>
      </c>
      <c r="C80" s="344" t="s">
        <v>656</v>
      </c>
      <c r="D80" s="345" t="s">
        <v>657</v>
      </c>
      <c r="E80" s="344" t="s">
        <v>658</v>
      </c>
      <c r="F80" s="346"/>
      <c r="G80" s="346"/>
      <c r="H80" s="347">
        <v>0</v>
      </c>
      <c r="I80" s="348">
        <v>3</v>
      </c>
      <c r="J80" s="349">
        <v>550312</v>
      </c>
      <c r="K80" s="350">
        <v>550312</v>
      </c>
      <c r="L80" s="350">
        <v>550312</v>
      </c>
      <c r="M80" s="350">
        <v>545732.30000000005</v>
      </c>
      <c r="N80" s="349">
        <v>22597.277176776905</v>
      </c>
      <c r="O80" s="349">
        <v>527711.8690502221</v>
      </c>
      <c r="P80" s="349">
        <v>527711.8690502221</v>
      </c>
      <c r="Q80" s="349">
        <f t="shared" si="2"/>
        <v>568329.57717677695</v>
      </c>
      <c r="R80" s="347">
        <f t="shared" si="3"/>
        <v>1.0327406583479497</v>
      </c>
    </row>
    <row r="81" spans="1:18" ht="32.25" customHeight="1">
      <c r="A81" s="250"/>
      <c r="B81" s="343" t="s">
        <v>659</v>
      </c>
      <c r="C81" s="344" t="s">
        <v>660</v>
      </c>
      <c r="D81" s="345" t="s">
        <v>661</v>
      </c>
      <c r="E81" s="344" t="s">
        <v>662</v>
      </c>
      <c r="F81" s="346"/>
      <c r="G81" s="346"/>
      <c r="H81" s="347">
        <v>0</v>
      </c>
      <c r="I81" s="348">
        <v>6</v>
      </c>
      <c r="J81" s="349">
        <v>477669</v>
      </c>
      <c r="K81" s="350">
        <v>477669</v>
      </c>
      <c r="L81" s="350">
        <v>477669</v>
      </c>
      <c r="M81" s="350">
        <v>477634.42</v>
      </c>
      <c r="N81" s="350">
        <v>68400.179065957491</v>
      </c>
      <c r="O81" s="349">
        <v>387373.16887590534</v>
      </c>
      <c r="P81" s="349">
        <v>387373.16887590534</v>
      </c>
      <c r="Q81" s="349">
        <f t="shared" si="2"/>
        <v>546034.59906595747</v>
      </c>
      <c r="R81" s="347">
        <f t="shared" si="3"/>
        <v>1.1431233742737281</v>
      </c>
    </row>
    <row r="82" spans="1:18" ht="42.75" customHeight="1">
      <c r="A82" s="250"/>
      <c r="B82" s="343" t="s">
        <v>663</v>
      </c>
      <c r="C82" s="344" t="s">
        <v>664</v>
      </c>
      <c r="D82" s="345" t="s">
        <v>665</v>
      </c>
      <c r="E82" s="344" t="s">
        <v>666</v>
      </c>
      <c r="F82" s="346"/>
      <c r="G82" s="346"/>
      <c r="H82" s="347">
        <v>0</v>
      </c>
      <c r="I82" s="348">
        <v>3</v>
      </c>
      <c r="J82" s="349">
        <v>568318</v>
      </c>
      <c r="K82" s="350">
        <v>568318</v>
      </c>
      <c r="L82" s="350">
        <v>568318</v>
      </c>
      <c r="M82" s="350">
        <v>554709.11</v>
      </c>
      <c r="N82" s="349">
        <v>23336.651518686667</v>
      </c>
      <c r="O82" s="349">
        <v>544978.40133394173</v>
      </c>
      <c r="P82" s="349">
        <v>544978.40133394173</v>
      </c>
      <c r="Q82" s="349">
        <f t="shared" si="2"/>
        <v>578045.76151868666</v>
      </c>
      <c r="R82" s="347">
        <f t="shared" si="3"/>
        <v>1.0171167577283962</v>
      </c>
    </row>
    <row r="83" spans="1:18" ht="32.25" customHeight="1">
      <c r="A83" s="250"/>
      <c r="B83" s="343" t="s">
        <v>667</v>
      </c>
      <c r="C83" s="344" t="s">
        <v>668</v>
      </c>
      <c r="D83" s="345" t="s">
        <v>669</v>
      </c>
      <c r="E83" s="344" t="s">
        <v>670</v>
      </c>
      <c r="F83" s="346"/>
      <c r="G83" s="346"/>
      <c r="H83" s="347">
        <v>0</v>
      </c>
      <c r="I83" s="348">
        <v>2</v>
      </c>
      <c r="J83" s="349">
        <v>547115</v>
      </c>
      <c r="K83" s="350">
        <v>547115</v>
      </c>
      <c r="L83" s="350">
        <v>547115</v>
      </c>
      <c r="M83" s="350">
        <v>0</v>
      </c>
      <c r="N83" s="350">
        <v>481487.79498107941</v>
      </c>
      <c r="O83" s="349">
        <v>0</v>
      </c>
      <c r="P83" s="349">
        <v>0</v>
      </c>
      <c r="Q83" s="349">
        <f t="shared" si="2"/>
        <v>481487.79498107941</v>
      </c>
      <c r="R83" s="347">
        <f t="shared" si="3"/>
        <v>0.88004860948992336</v>
      </c>
    </row>
    <row r="84" spans="1:18" ht="32.25" customHeight="1">
      <c r="A84" s="250"/>
      <c r="B84" s="343" t="s">
        <v>671</v>
      </c>
      <c r="C84" s="344" t="s">
        <v>672</v>
      </c>
      <c r="D84" s="345" t="s">
        <v>673</v>
      </c>
      <c r="E84" s="344" t="s">
        <v>674</v>
      </c>
      <c r="F84" s="346"/>
      <c r="G84" s="346"/>
      <c r="H84" s="347">
        <v>0</v>
      </c>
      <c r="I84" s="348">
        <v>2</v>
      </c>
      <c r="J84" s="349">
        <v>451364</v>
      </c>
      <c r="K84" s="350">
        <v>0</v>
      </c>
      <c r="L84" s="350">
        <v>0</v>
      </c>
      <c r="M84" s="350">
        <v>0</v>
      </c>
      <c r="N84" s="350">
        <v>0</v>
      </c>
      <c r="O84" s="349">
        <v>0</v>
      </c>
      <c r="P84" s="349">
        <v>0</v>
      </c>
      <c r="Q84" s="349">
        <f t="shared" si="2"/>
        <v>0</v>
      </c>
      <c r="R84" s="347">
        <v>0</v>
      </c>
    </row>
    <row r="85" spans="1:18" ht="32.25" customHeight="1">
      <c r="A85" s="250"/>
      <c r="B85" s="343" t="s">
        <v>671</v>
      </c>
      <c r="C85" s="344" t="s">
        <v>672</v>
      </c>
      <c r="D85" s="345" t="s">
        <v>673</v>
      </c>
      <c r="E85" s="344" t="s">
        <v>674</v>
      </c>
      <c r="F85" s="346"/>
      <c r="G85" s="346"/>
      <c r="H85" s="347">
        <v>0</v>
      </c>
      <c r="I85" s="348">
        <v>4</v>
      </c>
      <c r="J85" s="349">
        <v>0</v>
      </c>
      <c r="K85" s="350">
        <v>451364</v>
      </c>
      <c r="L85" s="350">
        <v>451364</v>
      </c>
      <c r="M85" s="350">
        <v>0</v>
      </c>
      <c r="N85" s="350">
        <v>133028.85632025357</v>
      </c>
      <c r="O85" s="349">
        <v>309294.20921513432</v>
      </c>
      <c r="P85" s="349">
        <v>309294.20921513432</v>
      </c>
      <c r="Q85" s="349">
        <f t="shared" si="2"/>
        <v>133028.85632025357</v>
      </c>
      <c r="R85" s="347">
        <f t="shared" si="3"/>
        <v>0.29472633245064644</v>
      </c>
    </row>
    <row r="86" spans="1:18" ht="47.25" customHeight="1">
      <c r="A86" s="250"/>
      <c r="B86" s="343" t="s">
        <v>675</v>
      </c>
      <c r="C86" s="344" t="s">
        <v>676</v>
      </c>
      <c r="D86" s="345" t="s">
        <v>677</v>
      </c>
      <c r="E86" s="344" t="s">
        <v>678</v>
      </c>
      <c r="F86" s="346"/>
      <c r="G86" s="346"/>
      <c r="H86" s="347">
        <v>0</v>
      </c>
      <c r="I86" s="348">
        <v>6</v>
      </c>
      <c r="J86" s="349">
        <v>1330335</v>
      </c>
      <c r="K86" s="350">
        <v>1330335</v>
      </c>
      <c r="L86" s="350">
        <v>1330335</v>
      </c>
      <c r="M86" s="350">
        <v>1047437.06</v>
      </c>
      <c r="N86" s="350">
        <v>190498.34135711248</v>
      </c>
      <c r="O86" s="349">
        <v>1078856.0375836145</v>
      </c>
      <c r="P86" s="349">
        <v>1078856.0375836145</v>
      </c>
      <c r="Q86" s="349">
        <f t="shared" si="2"/>
        <v>1237935.4013571125</v>
      </c>
      <c r="R86" s="347">
        <f t="shared" si="3"/>
        <v>0.93054411208989651</v>
      </c>
    </row>
    <row r="87" spans="1:18" ht="32.25" customHeight="1">
      <c r="A87" s="250"/>
      <c r="B87" s="343" t="s">
        <v>679</v>
      </c>
      <c r="C87" s="344" t="s">
        <v>680</v>
      </c>
      <c r="D87" s="345" t="s">
        <v>681</v>
      </c>
      <c r="E87" s="344" t="s">
        <v>682</v>
      </c>
      <c r="F87" s="346"/>
      <c r="G87" s="346"/>
      <c r="H87" s="347">
        <v>0</v>
      </c>
      <c r="I87" s="348">
        <v>2</v>
      </c>
      <c r="J87" s="349">
        <v>552755</v>
      </c>
      <c r="K87" s="350">
        <v>552755</v>
      </c>
      <c r="L87" s="350">
        <v>552755</v>
      </c>
      <c r="M87" s="350">
        <v>0</v>
      </c>
      <c r="N87" s="350">
        <v>486451.2691386026</v>
      </c>
      <c r="O87" s="349">
        <v>0</v>
      </c>
      <c r="P87" s="349">
        <v>0</v>
      </c>
      <c r="Q87" s="349">
        <f t="shared" si="2"/>
        <v>486451.2691386026</v>
      </c>
      <c r="R87" s="347">
        <f t="shared" si="3"/>
        <v>0.88004860948992336</v>
      </c>
    </row>
    <row r="88" spans="1:18" ht="32.25" customHeight="1">
      <c r="A88" s="250"/>
      <c r="B88" s="343" t="s">
        <v>683</v>
      </c>
      <c r="C88" s="344" t="s">
        <v>684</v>
      </c>
      <c r="D88" s="345" t="s">
        <v>685</v>
      </c>
      <c r="E88" s="344" t="s">
        <v>686</v>
      </c>
      <c r="F88" s="346"/>
      <c r="G88" s="346"/>
      <c r="H88" s="347">
        <v>0</v>
      </c>
      <c r="I88" s="348">
        <v>3</v>
      </c>
      <c r="J88" s="349">
        <v>534783</v>
      </c>
      <c r="K88" s="350">
        <v>534783</v>
      </c>
      <c r="L88" s="350">
        <v>534783</v>
      </c>
      <c r="M88" s="350">
        <v>528294.39</v>
      </c>
      <c r="N88" s="349">
        <v>21959.615055510843</v>
      </c>
      <c r="O88" s="349">
        <v>512820.6117007896</v>
      </c>
      <c r="P88" s="349">
        <v>512820.6117007896</v>
      </c>
      <c r="Q88" s="349">
        <f t="shared" si="2"/>
        <v>550254.0050555109</v>
      </c>
      <c r="R88" s="347">
        <f t="shared" si="3"/>
        <v>1.0289295004805892</v>
      </c>
    </row>
    <row r="89" spans="1:18" ht="40.5" customHeight="1">
      <c r="A89" s="250"/>
      <c r="B89" s="343" t="s">
        <v>687</v>
      </c>
      <c r="C89" s="344" t="s">
        <v>688</v>
      </c>
      <c r="D89" s="345" t="s">
        <v>689</v>
      </c>
      <c r="E89" s="344" t="s">
        <v>690</v>
      </c>
      <c r="F89" s="346"/>
      <c r="G89" s="346"/>
      <c r="H89" s="347">
        <v>0</v>
      </c>
      <c r="I89" s="348">
        <v>6</v>
      </c>
      <c r="J89" s="349">
        <v>655514</v>
      </c>
      <c r="K89" s="350">
        <v>655514</v>
      </c>
      <c r="L89" s="350">
        <v>655514</v>
      </c>
      <c r="M89" s="350">
        <v>0</v>
      </c>
      <c r="N89" s="350">
        <v>93866.830336994986</v>
      </c>
      <c r="O89" s="349">
        <v>531599.36152967892</v>
      </c>
      <c r="P89" s="349">
        <v>531599.36152967892</v>
      </c>
      <c r="Q89" s="349">
        <f t="shared" si="2"/>
        <v>93866.830336994986</v>
      </c>
      <c r="R89" s="347">
        <f t="shared" si="3"/>
        <v>0.14319576749999999</v>
      </c>
    </row>
    <row r="90" spans="1:18" ht="32.25" customHeight="1">
      <c r="A90" s="250"/>
      <c r="B90" s="343" t="s">
        <v>691</v>
      </c>
      <c r="C90" s="344" t="s">
        <v>692</v>
      </c>
      <c r="D90" s="345" t="s">
        <v>693</v>
      </c>
      <c r="E90" s="344" t="s">
        <v>694</v>
      </c>
      <c r="F90" s="346"/>
      <c r="G90" s="346"/>
      <c r="H90" s="347">
        <v>0</v>
      </c>
      <c r="I90" s="348">
        <v>6</v>
      </c>
      <c r="J90" s="349">
        <v>798707</v>
      </c>
      <c r="K90" s="350">
        <v>798707</v>
      </c>
      <c r="L90" s="350">
        <v>798707</v>
      </c>
      <c r="M90" s="350">
        <v>790743.42999999993</v>
      </c>
      <c r="N90" s="350">
        <v>114371.46187262249</v>
      </c>
      <c r="O90" s="349">
        <v>647723.97118793079</v>
      </c>
      <c r="P90" s="349">
        <v>647723.97118793079</v>
      </c>
      <c r="Q90" s="349">
        <f t="shared" si="2"/>
        <v>905114.89187262242</v>
      </c>
      <c r="R90" s="347">
        <f t="shared" si="3"/>
        <v>1.1332251900542032</v>
      </c>
    </row>
    <row r="91" spans="1:18" ht="48.75" customHeight="1">
      <c r="A91" s="250"/>
      <c r="B91" s="343" t="s">
        <v>695</v>
      </c>
      <c r="C91" s="344" t="s">
        <v>696</v>
      </c>
      <c r="D91" s="345" t="s">
        <v>697</v>
      </c>
      <c r="E91" s="344" t="s">
        <v>698</v>
      </c>
      <c r="F91" s="346"/>
      <c r="G91" s="346"/>
      <c r="H91" s="347">
        <v>0</v>
      </c>
      <c r="I91" s="348">
        <v>6</v>
      </c>
      <c r="J91" s="349">
        <v>563026</v>
      </c>
      <c r="K91" s="350">
        <v>563026</v>
      </c>
      <c r="L91" s="350">
        <v>563026</v>
      </c>
      <c r="M91" s="350">
        <v>563026</v>
      </c>
      <c r="N91" s="350">
        <v>80622.940192454989</v>
      </c>
      <c r="O91" s="349">
        <v>456594.7670448061</v>
      </c>
      <c r="P91" s="349">
        <v>456594.7670448061</v>
      </c>
      <c r="Q91" s="349">
        <f t="shared" si="2"/>
        <v>643648.94019245496</v>
      </c>
      <c r="R91" s="347">
        <f t="shared" si="3"/>
        <v>1.1431957675</v>
      </c>
    </row>
    <row r="92" spans="1:18" ht="54" customHeight="1">
      <c r="A92" s="250"/>
      <c r="B92" s="343" t="s">
        <v>699</v>
      </c>
      <c r="C92" s="344" t="s">
        <v>700</v>
      </c>
      <c r="D92" s="345" t="s">
        <v>701</v>
      </c>
      <c r="E92" s="344" t="s">
        <v>702</v>
      </c>
      <c r="F92" s="346"/>
      <c r="G92" s="346"/>
      <c r="H92" s="347">
        <v>0</v>
      </c>
      <c r="I92" s="348">
        <v>6</v>
      </c>
      <c r="J92" s="349">
        <v>412681</v>
      </c>
      <c r="K92" s="350">
        <v>412681</v>
      </c>
      <c r="L92" s="350">
        <v>412681</v>
      </c>
      <c r="M92" s="350">
        <v>334762.08</v>
      </c>
      <c r="N92" s="350">
        <v>59094.172527667492</v>
      </c>
      <c r="O92" s="349">
        <v>334670.13079114928</v>
      </c>
      <c r="P92" s="349">
        <v>334670.13079114928</v>
      </c>
      <c r="Q92" s="349">
        <f t="shared" si="2"/>
        <v>393856.2525276675</v>
      </c>
      <c r="R92" s="347">
        <f t="shared" si="3"/>
        <v>0.95438426418387934</v>
      </c>
    </row>
    <row r="93" spans="1:18" ht="32.25" customHeight="1">
      <c r="A93" s="250"/>
      <c r="B93" s="343" t="s">
        <v>703</v>
      </c>
      <c r="C93" s="344" t="s">
        <v>704</v>
      </c>
      <c r="D93" s="345" t="s">
        <v>705</v>
      </c>
      <c r="E93" s="344" t="s">
        <v>706</v>
      </c>
      <c r="F93" s="346"/>
      <c r="G93" s="346"/>
      <c r="H93" s="347">
        <v>0</v>
      </c>
      <c r="I93" s="348">
        <v>3</v>
      </c>
      <c r="J93" s="349">
        <v>421264</v>
      </c>
      <c r="K93" s="350">
        <v>421264</v>
      </c>
      <c r="L93" s="350">
        <v>421264</v>
      </c>
      <c r="M93" s="350">
        <v>405341.72</v>
      </c>
      <c r="N93" s="349">
        <v>17298.222413099742</v>
      </c>
      <c r="O93" s="349">
        <v>403963.59302281751</v>
      </c>
      <c r="P93" s="349">
        <v>403963.59302281751</v>
      </c>
      <c r="Q93" s="349">
        <f t="shared" si="2"/>
        <v>422639.94241309969</v>
      </c>
      <c r="R93" s="347">
        <f t="shared" si="3"/>
        <v>1.0032662235868712</v>
      </c>
    </row>
    <row r="94" spans="1:18" ht="32.25" customHeight="1">
      <c r="A94" s="250"/>
      <c r="B94" s="343" t="s">
        <v>707</v>
      </c>
      <c r="C94" s="344" t="s">
        <v>708</v>
      </c>
      <c r="D94" s="345" t="s">
        <v>709</v>
      </c>
      <c r="E94" s="344" t="s">
        <v>710</v>
      </c>
      <c r="F94" s="346"/>
      <c r="G94" s="346"/>
      <c r="H94" s="347">
        <v>0</v>
      </c>
      <c r="I94" s="348">
        <v>6</v>
      </c>
      <c r="J94" s="349">
        <v>464671</v>
      </c>
      <c r="K94" s="350">
        <v>464671</v>
      </c>
      <c r="L94" s="350">
        <v>464671</v>
      </c>
      <c r="M94" s="350">
        <v>0</v>
      </c>
      <c r="N94" s="350">
        <v>66538.920479992492</v>
      </c>
      <c r="O94" s="349">
        <v>376832.2368726792</v>
      </c>
      <c r="P94" s="349">
        <v>376832.2368726792</v>
      </c>
      <c r="Q94" s="349">
        <f t="shared" si="2"/>
        <v>66538.920479992492</v>
      </c>
      <c r="R94" s="347">
        <f t="shared" si="3"/>
        <v>0.14319576749999999</v>
      </c>
    </row>
    <row r="95" spans="1:18" ht="32.25" customHeight="1">
      <c r="A95" s="250"/>
      <c r="B95" s="343" t="s">
        <v>711</v>
      </c>
      <c r="C95" s="344" t="s">
        <v>712</v>
      </c>
      <c r="D95" s="345" t="s">
        <v>713</v>
      </c>
      <c r="E95" s="344" t="s">
        <v>714</v>
      </c>
      <c r="F95" s="346"/>
      <c r="G95" s="346"/>
      <c r="H95" s="347">
        <v>0</v>
      </c>
      <c r="I95" s="348">
        <v>6</v>
      </c>
      <c r="J95" s="349">
        <v>565437</v>
      </c>
      <c r="K95" s="350">
        <v>565437</v>
      </c>
      <c r="L95" s="350">
        <v>565437</v>
      </c>
      <c r="M95" s="350">
        <v>565437</v>
      </c>
      <c r="N95" s="350">
        <v>80968.185187897499</v>
      </c>
      <c r="O95" s="349">
        <v>458550.00531683088</v>
      </c>
      <c r="P95" s="349">
        <v>458550.00531683088</v>
      </c>
      <c r="Q95" s="349">
        <f t="shared" si="2"/>
        <v>646405.18518789753</v>
      </c>
      <c r="R95" s="347">
        <f t="shared" si="3"/>
        <v>1.1431957675</v>
      </c>
    </row>
    <row r="96" spans="1:18" ht="32.25" customHeight="1">
      <c r="A96" s="250"/>
      <c r="B96" s="343" t="s">
        <v>715</v>
      </c>
      <c r="C96" s="344" t="s">
        <v>716</v>
      </c>
      <c r="D96" s="345" t="s">
        <v>717</v>
      </c>
      <c r="E96" s="344" t="s">
        <v>718</v>
      </c>
      <c r="F96" s="346"/>
      <c r="G96" s="346"/>
      <c r="H96" s="347">
        <v>0</v>
      </c>
      <c r="I96" s="348">
        <v>6</v>
      </c>
      <c r="J96" s="349">
        <v>566381</v>
      </c>
      <c r="K96" s="350">
        <v>566381</v>
      </c>
      <c r="L96" s="350">
        <v>566381</v>
      </c>
      <c r="M96" s="350">
        <v>0</v>
      </c>
      <c r="N96" s="350">
        <v>81103.3619924175</v>
      </c>
      <c r="O96" s="349">
        <v>459315.55692562036</v>
      </c>
      <c r="P96" s="349">
        <v>459315.55692562036</v>
      </c>
      <c r="Q96" s="349">
        <f t="shared" si="2"/>
        <v>81103.3619924175</v>
      </c>
      <c r="R96" s="347">
        <f t="shared" si="3"/>
        <v>0.14319576749999999</v>
      </c>
    </row>
    <row r="97" spans="1:18" ht="32.25" customHeight="1">
      <c r="A97" s="250"/>
      <c r="B97" s="343" t="s">
        <v>719</v>
      </c>
      <c r="C97" s="344" t="s">
        <v>720</v>
      </c>
      <c r="D97" s="345" t="s">
        <v>721</v>
      </c>
      <c r="E97" s="344" t="s">
        <v>722</v>
      </c>
      <c r="F97" s="346"/>
      <c r="G97" s="346"/>
      <c r="H97" s="347">
        <v>0</v>
      </c>
      <c r="I97" s="348">
        <v>2</v>
      </c>
      <c r="J97" s="349">
        <v>447130</v>
      </c>
      <c r="K97" s="350">
        <v>0</v>
      </c>
      <c r="L97" s="350">
        <v>0</v>
      </c>
      <c r="M97" s="350">
        <v>0</v>
      </c>
      <c r="N97" s="350">
        <v>0</v>
      </c>
      <c r="O97" s="349">
        <v>0</v>
      </c>
      <c r="P97" s="349">
        <v>0</v>
      </c>
      <c r="Q97" s="349">
        <f t="shared" si="2"/>
        <v>0</v>
      </c>
      <c r="R97" s="347">
        <v>0</v>
      </c>
    </row>
    <row r="98" spans="1:18" ht="32.25" customHeight="1">
      <c r="A98" s="250"/>
      <c r="B98" s="343" t="s">
        <v>719</v>
      </c>
      <c r="C98" s="344" t="s">
        <v>720</v>
      </c>
      <c r="D98" s="345" t="s">
        <v>721</v>
      </c>
      <c r="E98" s="344" t="s">
        <v>722</v>
      </c>
      <c r="F98" s="346"/>
      <c r="G98" s="346"/>
      <c r="H98" s="347">
        <v>0</v>
      </c>
      <c r="I98" s="348">
        <v>4</v>
      </c>
      <c r="J98" s="349">
        <v>0</v>
      </c>
      <c r="K98" s="350">
        <v>447130</v>
      </c>
      <c r="L98" s="350">
        <v>447130</v>
      </c>
      <c r="M98" s="350">
        <v>0</v>
      </c>
      <c r="N98" s="350">
        <v>131780.98502865754</v>
      </c>
      <c r="O98" s="349">
        <v>306392.88859183056</v>
      </c>
      <c r="P98" s="349">
        <v>306392.88859183056</v>
      </c>
      <c r="Q98" s="349">
        <f t="shared" si="2"/>
        <v>131780.98502865754</v>
      </c>
      <c r="R98" s="347">
        <f t="shared" si="3"/>
        <v>0.29472633245064644</v>
      </c>
    </row>
    <row r="99" spans="1:18" ht="46.5" customHeight="1">
      <c r="A99" s="250"/>
      <c r="B99" s="343" t="s">
        <v>723</v>
      </c>
      <c r="C99" s="344" t="s">
        <v>724</v>
      </c>
      <c r="D99" s="345" t="s">
        <v>725</v>
      </c>
      <c r="E99" s="344" t="s">
        <v>726</v>
      </c>
      <c r="F99" s="346"/>
      <c r="G99" s="346"/>
      <c r="H99" s="347">
        <v>0</v>
      </c>
      <c r="I99" s="348">
        <v>2</v>
      </c>
      <c r="J99" s="349">
        <v>643436</v>
      </c>
      <c r="K99" s="350">
        <v>0</v>
      </c>
      <c r="L99" s="350">
        <v>0</v>
      </c>
      <c r="M99" s="350">
        <v>0</v>
      </c>
      <c r="N99" s="350">
        <v>0</v>
      </c>
      <c r="O99" s="349">
        <v>0</v>
      </c>
      <c r="P99" s="349">
        <v>0</v>
      </c>
      <c r="Q99" s="349">
        <f t="shared" si="2"/>
        <v>0</v>
      </c>
      <c r="R99" s="347">
        <v>0</v>
      </c>
    </row>
    <row r="100" spans="1:18" ht="46.5" customHeight="1">
      <c r="A100" s="250"/>
      <c r="B100" s="343" t="s">
        <v>723</v>
      </c>
      <c r="C100" s="344" t="s">
        <v>724</v>
      </c>
      <c r="D100" s="345" t="s">
        <v>725</v>
      </c>
      <c r="E100" s="344" t="s">
        <v>726</v>
      </c>
      <c r="F100" s="346"/>
      <c r="G100" s="346"/>
      <c r="H100" s="347">
        <v>0</v>
      </c>
      <c r="I100" s="348">
        <v>4</v>
      </c>
      <c r="J100" s="349">
        <v>0</v>
      </c>
      <c r="K100" s="350">
        <v>643436</v>
      </c>
      <c r="L100" s="350">
        <v>643436</v>
      </c>
      <c r="M100" s="350">
        <v>0</v>
      </c>
      <c r="N100" s="350">
        <v>189637.53244671415</v>
      </c>
      <c r="O100" s="349">
        <v>440910.28261126089</v>
      </c>
      <c r="P100" s="349">
        <v>440910.28261126089</v>
      </c>
      <c r="Q100" s="349">
        <f t="shared" si="2"/>
        <v>189637.53244671415</v>
      </c>
      <c r="R100" s="347">
        <f t="shared" si="3"/>
        <v>0.29472633245064644</v>
      </c>
    </row>
    <row r="101" spans="1:18" ht="40.5" customHeight="1">
      <c r="A101" s="250"/>
      <c r="B101" s="343" t="s">
        <v>727</v>
      </c>
      <c r="C101" s="344" t="s">
        <v>728</v>
      </c>
      <c r="D101" s="345" t="s">
        <v>729</v>
      </c>
      <c r="E101" s="344" t="s">
        <v>730</v>
      </c>
      <c r="F101" s="346"/>
      <c r="G101" s="346"/>
      <c r="H101" s="347">
        <v>0</v>
      </c>
      <c r="I101" s="348">
        <v>6</v>
      </c>
      <c r="J101" s="349">
        <v>552071</v>
      </c>
      <c r="K101" s="350">
        <v>552071</v>
      </c>
      <c r="L101" s="350">
        <v>552071</v>
      </c>
      <c r="M101" s="350">
        <v>552068.82000000007</v>
      </c>
      <c r="N101" s="350">
        <v>79054.230559492498</v>
      </c>
      <c r="O101" s="349">
        <v>447710.63794068684</v>
      </c>
      <c r="P101" s="349">
        <v>447710.63794068684</v>
      </c>
      <c r="Q101" s="349">
        <f t="shared" si="2"/>
        <v>631123.05055949255</v>
      </c>
      <c r="R101" s="347">
        <f t="shared" si="3"/>
        <v>1.1431918187325407</v>
      </c>
    </row>
    <row r="102" spans="1:18" ht="32.25" customHeight="1">
      <c r="A102" s="250"/>
      <c r="B102" s="343" t="s">
        <v>731</v>
      </c>
      <c r="C102" s="344" t="s">
        <v>732</v>
      </c>
      <c r="D102" s="345" t="s">
        <v>733</v>
      </c>
      <c r="E102" s="344" t="s">
        <v>734</v>
      </c>
      <c r="F102" s="346"/>
      <c r="G102" s="346"/>
      <c r="H102" s="347">
        <v>0</v>
      </c>
      <c r="I102" s="348">
        <v>3</v>
      </c>
      <c r="J102" s="349">
        <v>502452</v>
      </c>
      <c r="K102" s="350">
        <v>502452</v>
      </c>
      <c r="L102" s="350">
        <v>502452</v>
      </c>
      <c r="M102" s="350">
        <v>484606.42</v>
      </c>
      <c r="N102" s="349">
        <v>20632.018040722189</v>
      </c>
      <c r="O102" s="349">
        <v>481817.37637562363</v>
      </c>
      <c r="P102" s="349">
        <v>481817.37637562363</v>
      </c>
      <c r="Q102" s="349">
        <f t="shared" si="2"/>
        <v>505238.43804072216</v>
      </c>
      <c r="R102" s="347">
        <f t="shared" si="3"/>
        <v>1.0055456800663987</v>
      </c>
    </row>
    <row r="103" spans="1:18" ht="32.25" customHeight="1">
      <c r="A103" s="250"/>
      <c r="B103" s="343" t="s">
        <v>735</v>
      </c>
      <c r="C103" s="344" t="s">
        <v>736</v>
      </c>
      <c r="D103" s="345" t="s">
        <v>737</v>
      </c>
      <c r="E103" s="344" t="s">
        <v>738</v>
      </c>
      <c r="F103" s="346"/>
      <c r="G103" s="346"/>
      <c r="H103" s="347">
        <v>0</v>
      </c>
      <c r="I103" s="348">
        <v>6</v>
      </c>
      <c r="J103" s="349">
        <v>1349309</v>
      </c>
      <c r="K103" s="350">
        <v>1349309</v>
      </c>
      <c r="L103" s="350">
        <v>1349309</v>
      </c>
      <c r="M103" s="350">
        <v>1348898.63</v>
      </c>
      <c r="N103" s="350">
        <v>193215.33784965749</v>
      </c>
      <c r="O103" s="349">
        <v>1094243.3005340078</v>
      </c>
      <c r="P103" s="349">
        <v>1094243.3005340078</v>
      </c>
      <c r="Q103" s="349">
        <f t="shared" si="2"/>
        <v>1542113.9678496574</v>
      </c>
      <c r="R103" s="347">
        <f t="shared" si="3"/>
        <v>1.142891634050953</v>
      </c>
    </row>
    <row r="104" spans="1:18" ht="54.75" customHeight="1">
      <c r="A104" s="250"/>
      <c r="B104" s="343" t="s">
        <v>739</v>
      </c>
      <c r="C104" s="344" t="s">
        <v>740</v>
      </c>
      <c r="D104" s="345" t="s">
        <v>741</v>
      </c>
      <c r="E104" s="344" t="s">
        <v>742</v>
      </c>
      <c r="F104" s="346"/>
      <c r="G104" s="346"/>
      <c r="H104" s="347">
        <v>0</v>
      </c>
      <c r="I104" s="348">
        <v>6</v>
      </c>
      <c r="J104" s="349">
        <v>1338290</v>
      </c>
      <c r="K104" s="350">
        <v>1338290</v>
      </c>
      <c r="L104" s="350">
        <v>1338290</v>
      </c>
      <c r="M104" s="350">
        <v>0</v>
      </c>
      <c r="N104" s="350">
        <v>191637.46368757499</v>
      </c>
      <c r="O104" s="349">
        <v>1085307.2696259029</v>
      </c>
      <c r="P104" s="349">
        <v>1085307.2696259029</v>
      </c>
      <c r="Q104" s="349">
        <f t="shared" si="2"/>
        <v>191637.46368757499</v>
      </c>
      <c r="R104" s="347">
        <f t="shared" si="3"/>
        <v>0.14319576749999999</v>
      </c>
    </row>
    <row r="105" spans="1:18" ht="32.25" customHeight="1">
      <c r="A105" s="250"/>
      <c r="B105" s="343" t="s">
        <v>743</v>
      </c>
      <c r="C105" s="344" t="s">
        <v>744</v>
      </c>
      <c r="D105" s="345" t="s">
        <v>745</v>
      </c>
      <c r="E105" s="344" t="s">
        <v>746</v>
      </c>
      <c r="F105" s="346"/>
      <c r="G105" s="346"/>
      <c r="H105" s="347">
        <v>0</v>
      </c>
      <c r="I105" s="348">
        <v>2</v>
      </c>
      <c r="J105" s="349">
        <v>511208</v>
      </c>
      <c r="K105" s="350">
        <v>0</v>
      </c>
      <c r="L105" s="350">
        <v>0</v>
      </c>
      <c r="M105" s="350">
        <v>0</v>
      </c>
      <c r="N105" s="350">
        <v>0</v>
      </c>
      <c r="O105" s="349">
        <v>0</v>
      </c>
      <c r="P105" s="349">
        <v>0</v>
      </c>
      <c r="Q105" s="349">
        <f t="shared" si="2"/>
        <v>0</v>
      </c>
      <c r="R105" s="347">
        <v>0</v>
      </c>
    </row>
    <row r="106" spans="1:18" ht="32.25" customHeight="1">
      <c r="A106" s="250"/>
      <c r="B106" s="343" t="s">
        <v>743</v>
      </c>
      <c r="C106" s="344" t="s">
        <v>744</v>
      </c>
      <c r="D106" s="345" t="s">
        <v>745</v>
      </c>
      <c r="E106" s="344" t="s">
        <v>746</v>
      </c>
      <c r="F106" s="346"/>
      <c r="G106" s="346"/>
      <c r="H106" s="347">
        <v>0</v>
      </c>
      <c r="I106" s="348">
        <v>4</v>
      </c>
      <c r="J106" s="349">
        <v>0</v>
      </c>
      <c r="K106" s="350">
        <v>511208</v>
      </c>
      <c r="L106" s="350">
        <v>511208</v>
      </c>
      <c r="M106" s="350">
        <v>0</v>
      </c>
      <c r="N106" s="350">
        <v>150666.45895943008</v>
      </c>
      <c r="O106" s="349">
        <v>350301.91620166961</v>
      </c>
      <c r="P106" s="349">
        <v>350301.91620166961</v>
      </c>
      <c r="Q106" s="349">
        <f t="shared" si="2"/>
        <v>150666.45895943008</v>
      </c>
      <c r="R106" s="347">
        <f t="shared" si="3"/>
        <v>0.29472633245064644</v>
      </c>
    </row>
    <row r="107" spans="1:18" ht="32.25" customHeight="1">
      <c r="A107" s="250"/>
      <c r="B107" s="343" t="s">
        <v>747</v>
      </c>
      <c r="C107" s="344" t="s">
        <v>748</v>
      </c>
      <c r="D107" s="345" t="s">
        <v>749</v>
      </c>
      <c r="E107" s="344" t="s">
        <v>734</v>
      </c>
      <c r="F107" s="346"/>
      <c r="G107" s="346"/>
      <c r="H107" s="347">
        <v>0</v>
      </c>
      <c r="I107" s="348">
        <v>3</v>
      </c>
      <c r="J107" s="349">
        <v>536862</v>
      </c>
      <c r="K107" s="350">
        <v>536862</v>
      </c>
      <c r="L107" s="350">
        <v>536862</v>
      </c>
      <c r="M107" s="350">
        <v>536323.12</v>
      </c>
      <c r="N107" s="349">
        <v>22044.984335574733</v>
      </c>
      <c r="O107" s="349">
        <v>514814.23163957964</v>
      </c>
      <c r="P107" s="349">
        <v>514814.23163957964</v>
      </c>
      <c r="Q107" s="349">
        <f t="shared" si="2"/>
        <v>558368.10433557478</v>
      </c>
      <c r="R107" s="347">
        <f t="shared" si="3"/>
        <v>1.0400589058930876</v>
      </c>
    </row>
    <row r="108" spans="1:18" ht="32.25" customHeight="1">
      <c r="A108" s="250"/>
      <c r="B108" s="343" t="s">
        <v>750</v>
      </c>
      <c r="C108" s="344" t="s">
        <v>751</v>
      </c>
      <c r="D108" s="345" t="s">
        <v>752</v>
      </c>
      <c r="E108" s="344" t="s">
        <v>753</v>
      </c>
      <c r="F108" s="346"/>
      <c r="G108" s="346"/>
      <c r="H108" s="347">
        <v>0</v>
      </c>
      <c r="I108" s="348">
        <v>6</v>
      </c>
      <c r="J108" s="349">
        <v>464999</v>
      </c>
      <c r="K108" s="350">
        <v>464999</v>
      </c>
      <c r="L108" s="350">
        <v>464999</v>
      </c>
      <c r="M108" s="350">
        <v>464942.53</v>
      </c>
      <c r="N108" s="350">
        <v>66585.8886917325</v>
      </c>
      <c r="O108" s="349">
        <v>377098.23361810605</v>
      </c>
      <c r="P108" s="349">
        <v>377098.23361810605</v>
      </c>
      <c r="Q108" s="349">
        <f t="shared" si="2"/>
        <v>531528.41869173257</v>
      </c>
      <c r="R108" s="347">
        <f t="shared" si="3"/>
        <v>1.1430743263786214</v>
      </c>
    </row>
    <row r="109" spans="1:18" ht="32.25" customHeight="1">
      <c r="A109" s="250"/>
      <c r="B109" s="410" t="s">
        <v>754</v>
      </c>
      <c r="C109" s="406" t="s">
        <v>755</v>
      </c>
      <c r="D109" s="411" t="s">
        <v>756</v>
      </c>
      <c r="E109" s="406" t="s">
        <v>757</v>
      </c>
      <c r="F109" s="315"/>
      <c r="G109" s="315"/>
      <c r="H109" s="412">
        <v>0</v>
      </c>
      <c r="I109" s="413">
        <v>6</v>
      </c>
      <c r="J109" s="414">
        <v>543427</v>
      </c>
      <c r="K109" s="415">
        <v>543427</v>
      </c>
      <c r="L109" s="415">
        <v>543427</v>
      </c>
      <c r="M109" s="415">
        <v>432663.21</v>
      </c>
      <c r="N109" s="415">
        <v>77816.446345222488</v>
      </c>
      <c r="O109" s="414">
        <v>440700.65053986467</v>
      </c>
      <c r="P109" s="414">
        <v>440700.65053986467</v>
      </c>
      <c r="Q109" s="414">
        <v>510479.65634522249</v>
      </c>
      <c r="R109" s="412">
        <v>0.93937116916388497</v>
      </c>
    </row>
    <row r="110" spans="1:18" ht="32.25" customHeight="1">
      <c r="A110" s="250"/>
      <c r="B110" s="343" t="s">
        <v>758</v>
      </c>
      <c r="C110" s="344" t="s">
        <v>759</v>
      </c>
      <c r="D110" s="345" t="s">
        <v>760</v>
      </c>
      <c r="E110" s="344" t="s">
        <v>761</v>
      </c>
      <c r="F110" s="346"/>
      <c r="G110" s="346"/>
      <c r="H110" s="347">
        <v>0</v>
      </c>
      <c r="I110" s="348">
        <v>6</v>
      </c>
      <c r="J110" s="349">
        <v>734160</v>
      </c>
      <c r="K110" s="350">
        <v>734160</v>
      </c>
      <c r="L110" s="350">
        <v>734160</v>
      </c>
      <c r="M110" s="350">
        <v>734160</v>
      </c>
      <c r="N110" s="350">
        <v>105128.60466779998</v>
      </c>
      <c r="O110" s="349">
        <v>595378.56897126394</v>
      </c>
      <c r="P110" s="349">
        <v>595378.56897126394</v>
      </c>
      <c r="Q110" s="349">
        <f t="shared" si="2"/>
        <v>839288.60466780001</v>
      </c>
      <c r="R110" s="347">
        <f t="shared" si="3"/>
        <v>1.1431957675</v>
      </c>
    </row>
    <row r="111" spans="1:18" ht="47.25" customHeight="1">
      <c r="A111" s="250"/>
      <c r="B111" s="343" t="s">
        <v>762</v>
      </c>
      <c r="C111" s="344" t="s">
        <v>763</v>
      </c>
      <c r="D111" s="345" t="s">
        <v>764</v>
      </c>
      <c r="E111" s="344" t="s">
        <v>765</v>
      </c>
      <c r="F111" s="346"/>
      <c r="G111" s="346"/>
      <c r="H111" s="347">
        <v>0</v>
      </c>
      <c r="I111" s="348">
        <v>6</v>
      </c>
      <c r="J111" s="349">
        <v>442969</v>
      </c>
      <c r="K111" s="350">
        <v>442969</v>
      </c>
      <c r="L111" s="350">
        <v>442969</v>
      </c>
      <c r="M111" s="350">
        <v>442178.27</v>
      </c>
      <c r="N111" s="350">
        <v>63431.285933707491</v>
      </c>
      <c r="O111" s="349">
        <v>359232.65952739428</v>
      </c>
      <c r="P111" s="349">
        <v>359232.65952739428</v>
      </c>
      <c r="Q111" s="349">
        <f t="shared" si="2"/>
        <v>505609.55593370751</v>
      </c>
      <c r="R111" s="347">
        <f t="shared" si="3"/>
        <v>1.1414106990189099</v>
      </c>
    </row>
    <row r="112" spans="1:18" ht="47.25" customHeight="1">
      <c r="A112" s="250"/>
      <c r="B112" s="343" t="s">
        <v>766</v>
      </c>
      <c r="C112" s="344" t="s">
        <v>767</v>
      </c>
      <c r="D112" s="345" t="s">
        <v>768</v>
      </c>
      <c r="E112" s="344" t="s">
        <v>769</v>
      </c>
      <c r="F112" s="346"/>
      <c r="G112" s="346"/>
      <c r="H112" s="347">
        <v>0</v>
      </c>
      <c r="I112" s="348">
        <v>2</v>
      </c>
      <c r="J112" s="349">
        <v>559353</v>
      </c>
      <c r="K112" s="350">
        <v>0</v>
      </c>
      <c r="L112" s="350">
        <v>0</v>
      </c>
      <c r="M112" s="350">
        <v>0</v>
      </c>
      <c r="N112" s="350">
        <v>0</v>
      </c>
      <c r="O112" s="349">
        <v>0</v>
      </c>
      <c r="P112" s="349">
        <v>0</v>
      </c>
      <c r="Q112" s="349">
        <f t="shared" si="2"/>
        <v>0</v>
      </c>
      <c r="R112" s="347">
        <v>0</v>
      </c>
    </row>
    <row r="113" spans="1:18" ht="47.25" customHeight="1">
      <c r="A113" s="250"/>
      <c r="B113" s="343" t="s">
        <v>766</v>
      </c>
      <c r="C113" s="344" t="s">
        <v>767</v>
      </c>
      <c r="D113" s="345" t="s">
        <v>768</v>
      </c>
      <c r="E113" s="344" t="s">
        <v>769</v>
      </c>
      <c r="F113" s="346"/>
      <c r="G113" s="346"/>
      <c r="H113" s="347">
        <v>0</v>
      </c>
      <c r="I113" s="348">
        <v>4</v>
      </c>
      <c r="J113" s="349">
        <v>0</v>
      </c>
      <c r="K113" s="350">
        <v>559353</v>
      </c>
      <c r="L113" s="350">
        <v>559353</v>
      </c>
      <c r="M113" s="350">
        <v>572261.9800000001</v>
      </c>
      <c r="N113" s="350">
        <v>164856.05823526645</v>
      </c>
      <c r="O113" s="349">
        <v>383292.96046453202</v>
      </c>
      <c r="P113" s="349">
        <v>383292.96046453202</v>
      </c>
      <c r="Q113" s="349">
        <f t="shared" si="2"/>
        <v>737118.03823526658</v>
      </c>
      <c r="R113" s="347">
        <f t="shared" si="3"/>
        <v>1.3178047462608882</v>
      </c>
    </row>
    <row r="114" spans="1:18" ht="42" customHeight="1">
      <c r="A114" s="250"/>
      <c r="B114" s="343" t="s">
        <v>770</v>
      </c>
      <c r="C114" s="344" t="s">
        <v>771</v>
      </c>
      <c r="D114" s="345" t="s">
        <v>772</v>
      </c>
      <c r="E114" s="344" t="s">
        <v>773</v>
      </c>
      <c r="F114" s="346"/>
      <c r="G114" s="346"/>
      <c r="H114" s="347">
        <v>0</v>
      </c>
      <c r="I114" s="348">
        <v>2</v>
      </c>
      <c r="J114" s="349">
        <v>560508</v>
      </c>
      <c r="K114" s="350">
        <v>0</v>
      </c>
      <c r="L114" s="350">
        <v>0</v>
      </c>
      <c r="M114" s="350">
        <v>0</v>
      </c>
      <c r="N114" s="350">
        <v>0</v>
      </c>
      <c r="O114" s="349">
        <v>0</v>
      </c>
      <c r="P114" s="349">
        <v>0</v>
      </c>
      <c r="Q114" s="349">
        <f t="shared" si="2"/>
        <v>0</v>
      </c>
      <c r="R114" s="347">
        <v>0</v>
      </c>
    </row>
    <row r="115" spans="1:18" ht="42" customHeight="1">
      <c r="A115" s="250"/>
      <c r="B115" s="343" t="s">
        <v>770</v>
      </c>
      <c r="C115" s="344" t="s">
        <v>771</v>
      </c>
      <c r="D115" s="345" t="s">
        <v>772</v>
      </c>
      <c r="E115" s="344" t="s">
        <v>773</v>
      </c>
      <c r="F115" s="346"/>
      <c r="G115" s="346"/>
      <c r="H115" s="347">
        <v>0</v>
      </c>
      <c r="I115" s="348">
        <v>4</v>
      </c>
      <c r="J115" s="349">
        <v>0</v>
      </c>
      <c r="K115" s="350">
        <v>560508</v>
      </c>
      <c r="L115" s="350">
        <v>560508</v>
      </c>
      <c r="M115" s="350">
        <v>0</v>
      </c>
      <c r="N115" s="350">
        <v>165196.46714924695</v>
      </c>
      <c r="O115" s="349">
        <v>384084.41661000106</v>
      </c>
      <c r="P115" s="349">
        <v>384084.41661000106</v>
      </c>
      <c r="Q115" s="349">
        <f t="shared" si="2"/>
        <v>165196.46714924695</v>
      </c>
      <c r="R115" s="347">
        <f t="shared" si="3"/>
        <v>0.29472633245064644</v>
      </c>
    </row>
    <row r="116" spans="1:18" ht="52.5" customHeight="1">
      <c r="A116" s="250"/>
      <c r="B116" s="343" t="s">
        <v>774</v>
      </c>
      <c r="C116" s="344" t="s">
        <v>775</v>
      </c>
      <c r="D116" s="345" t="s">
        <v>776</v>
      </c>
      <c r="E116" s="344" t="s">
        <v>777</v>
      </c>
      <c r="F116" s="346"/>
      <c r="G116" s="346"/>
      <c r="H116" s="347">
        <v>0</v>
      </c>
      <c r="I116" s="348">
        <v>2</v>
      </c>
      <c r="J116" s="349">
        <v>572262</v>
      </c>
      <c r="K116" s="350">
        <v>0</v>
      </c>
      <c r="L116" s="350">
        <v>0</v>
      </c>
      <c r="M116" s="350">
        <v>0</v>
      </c>
      <c r="N116" s="350">
        <v>0</v>
      </c>
      <c r="O116" s="349">
        <v>0</v>
      </c>
      <c r="P116" s="349">
        <v>0</v>
      </c>
      <c r="Q116" s="349">
        <f t="shared" si="2"/>
        <v>0</v>
      </c>
      <c r="R116" s="347">
        <v>0</v>
      </c>
    </row>
    <row r="117" spans="1:18" ht="52.5" customHeight="1">
      <c r="A117" s="250"/>
      <c r="B117" s="343" t="s">
        <v>774</v>
      </c>
      <c r="C117" s="344" t="s">
        <v>775</v>
      </c>
      <c r="D117" s="345" t="s">
        <v>776</v>
      </c>
      <c r="E117" s="344" t="s">
        <v>777</v>
      </c>
      <c r="F117" s="346"/>
      <c r="G117" s="346"/>
      <c r="H117" s="347">
        <v>0</v>
      </c>
      <c r="I117" s="348">
        <v>4</v>
      </c>
      <c r="J117" s="349">
        <v>0</v>
      </c>
      <c r="K117" s="350">
        <v>572262</v>
      </c>
      <c r="L117" s="350">
        <v>572262</v>
      </c>
      <c r="M117" s="350">
        <v>0</v>
      </c>
      <c r="N117" s="350">
        <v>168660.68046087184</v>
      </c>
      <c r="O117" s="349">
        <v>392138.76772155333</v>
      </c>
      <c r="P117" s="349">
        <v>392138.76772155333</v>
      </c>
      <c r="Q117" s="349">
        <f t="shared" si="2"/>
        <v>168660.68046087184</v>
      </c>
      <c r="R117" s="347">
        <f t="shared" si="3"/>
        <v>0.29472633245064644</v>
      </c>
    </row>
    <row r="118" spans="1:18" ht="42.75" customHeight="1">
      <c r="A118" s="250"/>
      <c r="B118" s="343" t="s">
        <v>778</v>
      </c>
      <c r="C118" s="344" t="s">
        <v>779</v>
      </c>
      <c r="D118" s="345" t="s">
        <v>780</v>
      </c>
      <c r="E118" s="344" t="s">
        <v>781</v>
      </c>
      <c r="F118" s="346"/>
      <c r="G118" s="346"/>
      <c r="H118" s="347">
        <v>0</v>
      </c>
      <c r="I118" s="348">
        <v>2</v>
      </c>
      <c r="J118" s="349">
        <v>584846</v>
      </c>
      <c r="K118" s="350">
        <v>0</v>
      </c>
      <c r="L118" s="350">
        <v>0</v>
      </c>
      <c r="M118" s="350">
        <v>0</v>
      </c>
      <c r="N118" s="350">
        <v>0</v>
      </c>
      <c r="O118" s="349">
        <v>0</v>
      </c>
      <c r="P118" s="349">
        <v>0</v>
      </c>
      <c r="Q118" s="349">
        <f t="shared" si="2"/>
        <v>0</v>
      </c>
      <c r="R118" s="347">
        <v>0</v>
      </c>
    </row>
    <row r="119" spans="1:18" ht="42.75" customHeight="1">
      <c r="A119" s="250"/>
      <c r="B119" s="343" t="s">
        <v>778</v>
      </c>
      <c r="C119" s="344" t="s">
        <v>779</v>
      </c>
      <c r="D119" s="345" t="s">
        <v>780</v>
      </c>
      <c r="E119" s="344" t="s">
        <v>781</v>
      </c>
      <c r="F119" s="346"/>
      <c r="G119" s="346"/>
      <c r="H119" s="347">
        <v>0</v>
      </c>
      <c r="I119" s="348">
        <v>4</v>
      </c>
      <c r="J119" s="349">
        <v>0</v>
      </c>
      <c r="K119" s="350">
        <v>584846</v>
      </c>
      <c r="L119" s="350">
        <v>584846</v>
      </c>
      <c r="M119" s="350">
        <v>0</v>
      </c>
      <c r="N119" s="350">
        <v>172369.51662843078</v>
      </c>
      <c r="O119" s="349">
        <v>400761.87086837774</v>
      </c>
      <c r="P119" s="349">
        <v>400761.87086837774</v>
      </c>
      <c r="Q119" s="349">
        <f t="shared" si="2"/>
        <v>172369.51662843078</v>
      </c>
      <c r="R119" s="347">
        <f t="shared" si="3"/>
        <v>0.29472633245064644</v>
      </c>
    </row>
    <row r="120" spans="1:18" ht="42.75" customHeight="1">
      <c r="A120" s="250"/>
      <c r="B120" s="343" t="s">
        <v>782</v>
      </c>
      <c r="C120" s="344" t="s">
        <v>783</v>
      </c>
      <c r="D120" s="345" t="s">
        <v>784</v>
      </c>
      <c r="E120" s="344" t="s">
        <v>785</v>
      </c>
      <c r="F120" s="346"/>
      <c r="G120" s="346"/>
      <c r="H120" s="347">
        <v>0</v>
      </c>
      <c r="I120" s="348">
        <v>2</v>
      </c>
      <c r="J120" s="349">
        <v>588724</v>
      </c>
      <c r="K120" s="350">
        <v>0</v>
      </c>
      <c r="L120" s="350">
        <v>0</v>
      </c>
      <c r="M120" s="350">
        <v>0</v>
      </c>
      <c r="N120" s="350">
        <v>0</v>
      </c>
      <c r="O120" s="349">
        <v>0</v>
      </c>
      <c r="P120" s="349">
        <v>0</v>
      </c>
      <c r="Q120" s="349">
        <f t="shared" si="2"/>
        <v>0</v>
      </c>
      <c r="R120" s="347">
        <v>0</v>
      </c>
    </row>
    <row r="121" spans="1:18" ht="42.75" customHeight="1">
      <c r="A121" s="250"/>
      <c r="B121" s="343" t="s">
        <v>782</v>
      </c>
      <c r="C121" s="344" t="s">
        <v>783</v>
      </c>
      <c r="D121" s="345" t="s">
        <v>784</v>
      </c>
      <c r="E121" s="344" t="s">
        <v>785</v>
      </c>
      <c r="F121" s="346"/>
      <c r="G121" s="346"/>
      <c r="H121" s="347">
        <v>0</v>
      </c>
      <c r="I121" s="348">
        <v>4</v>
      </c>
      <c r="J121" s="349">
        <v>0</v>
      </c>
      <c r="K121" s="350">
        <v>588724</v>
      </c>
      <c r="L121" s="350">
        <v>588724</v>
      </c>
      <c r="M121" s="350">
        <v>852880.14</v>
      </c>
      <c r="N121" s="350">
        <v>173512.46534567437</v>
      </c>
      <c r="O121" s="349">
        <v>403419.24483558891</v>
      </c>
      <c r="P121" s="349">
        <v>403419.24483558891</v>
      </c>
      <c r="Q121" s="349">
        <f t="shared" si="2"/>
        <v>1026392.6053456743</v>
      </c>
      <c r="R121" s="347">
        <f t="shared" si="3"/>
        <v>1.7434189965852833</v>
      </c>
    </row>
    <row r="122" spans="1:18" ht="32.25" customHeight="1">
      <c r="A122" s="250"/>
      <c r="B122" s="343" t="s">
        <v>786</v>
      </c>
      <c r="C122" s="344" t="s">
        <v>787</v>
      </c>
      <c r="D122" s="345" t="s">
        <v>788</v>
      </c>
      <c r="E122" s="344" t="s">
        <v>789</v>
      </c>
      <c r="F122" s="346"/>
      <c r="G122" s="346"/>
      <c r="H122" s="347">
        <v>0</v>
      </c>
      <c r="I122" s="348">
        <v>3</v>
      </c>
      <c r="J122" s="349">
        <v>498452</v>
      </c>
      <c r="K122" s="350">
        <v>498452</v>
      </c>
      <c r="L122" s="350">
        <v>498452</v>
      </c>
      <c r="M122" s="350">
        <v>477947.45</v>
      </c>
      <c r="N122" s="349">
        <v>20467.767381628604</v>
      </c>
      <c r="O122" s="349">
        <v>477981.64777766308</v>
      </c>
      <c r="P122" s="349">
        <v>477981.64777766308</v>
      </c>
      <c r="Q122" s="349">
        <f t="shared" si="2"/>
        <v>498415.21738162864</v>
      </c>
      <c r="R122" s="347">
        <f t="shared" si="3"/>
        <v>0.9999262062979557</v>
      </c>
    </row>
    <row r="123" spans="1:18" ht="32.25" customHeight="1">
      <c r="A123" s="250"/>
      <c r="B123" s="343" t="s">
        <v>790</v>
      </c>
      <c r="C123" s="344" t="s">
        <v>791</v>
      </c>
      <c r="D123" s="345" t="s">
        <v>792</v>
      </c>
      <c r="E123" s="344" t="s">
        <v>793</v>
      </c>
      <c r="F123" s="346"/>
      <c r="G123" s="346"/>
      <c r="H123" s="347">
        <v>0</v>
      </c>
      <c r="I123" s="348">
        <v>3</v>
      </c>
      <c r="J123" s="349">
        <v>706973</v>
      </c>
      <c r="K123" s="350">
        <v>706973</v>
      </c>
      <c r="L123" s="350">
        <v>706973</v>
      </c>
      <c r="M123" s="350">
        <v>702922.21</v>
      </c>
      <c r="N123" s="349">
        <v>29030.195302841839</v>
      </c>
      <c r="O123" s="349">
        <v>677939.13852149807</v>
      </c>
      <c r="P123" s="349">
        <v>677939.13852149807</v>
      </c>
      <c r="Q123" s="349">
        <f t="shared" si="2"/>
        <v>731952.4053028418</v>
      </c>
      <c r="R123" s="347">
        <f t="shared" si="3"/>
        <v>1.035332898572989</v>
      </c>
    </row>
    <row r="124" spans="1:18" ht="32.25" customHeight="1">
      <c r="A124" s="250"/>
      <c r="B124" s="343" t="s">
        <v>794</v>
      </c>
      <c r="C124" s="344" t="s">
        <v>795</v>
      </c>
      <c r="D124" s="345" t="s">
        <v>796</v>
      </c>
      <c r="E124" s="344" t="s">
        <v>797</v>
      </c>
      <c r="F124" s="346"/>
      <c r="G124" s="346"/>
      <c r="H124" s="347">
        <v>0</v>
      </c>
      <c r="I124" s="348">
        <v>3</v>
      </c>
      <c r="J124" s="349">
        <v>454886</v>
      </c>
      <c r="K124" s="350">
        <v>454886</v>
      </c>
      <c r="L124" s="350">
        <v>454886</v>
      </c>
      <c r="M124" s="350">
        <v>449350.92</v>
      </c>
      <c r="N124" s="349">
        <v>18678.831328110853</v>
      </c>
      <c r="O124" s="349">
        <v>436204.8097529753</v>
      </c>
      <c r="P124" s="349">
        <v>436204.8097529753</v>
      </c>
      <c r="Q124" s="349">
        <f t="shared" si="2"/>
        <v>468029.75132811081</v>
      </c>
      <c r="R124" s="347">
        <f t="shared" si="3"/>
        <v>1.0288946050837151</v>
      </c>
    </row>
    <row r="125" spans="1:18" ht="32.25" customHeight="1">
      <c r="A125" s="250"/>
      <c r="B125" s="343" t="s">
        <v>798</v>
      </c>
      <c r="C125" s="344" t="s">
        <v>799</v>
      </c>
      <c r="D125" s="345" t="s">
        <v>800</v>
      </c>
      <c r="E125" s="344" t="s">
        <v>734</v>
      </c>
      <c r="F125" s="346"/>
      <c r="G125" s="346"/>
      <c r="H125" s="347">
        <v>0</v>
      </c>
      <c r="I125" s="348">
        <v>3</v>
      </c>
      <c r="J125" s="349">
        <v>532726</v>
      </c>
      <c r="K125" s="350">
        <v>532726</v>
      </c>
      <c r="L125" s="350">
        <v>532726</v>
      </c>
      <c r="M125" s="350">
        <v>506677.15</v>
      </c>
      <c r="N125" s="349">
        <v>21875.149154071969</v>
      </c>
      <c r="O125" s="349">
        <v>510848.08826928836</v>
      </c>
      <c r="P125" s="349">
        <v>510848.08826928836</v>
      </c>
      <c r="Q125" s="349">
        <f t="shared" si="2"/>
        <v>528552.29915407195</v>
      </c>
      <c r="R125" s="347">
        <f t="shared" si="3"/>
        <v>0.99216538925089437</v>
      </c>
    </row>
    <row r="126" spans="1:18" ht="32.25" customHeight="1">
      <c r="A126" s="250"/>
      <c r="B126" s="343" t="s">
        <v>801</v>
      </c>
      <c r="C126" s="344" t="s">
        <v>802</v>
      </c>
      <c r="D126" s="345" t="s">
        <v>803</v>
      </c>
      <c r="E126" s="344" t="s">
        <v>804</v>
      </c>
      <c r="F126" s="346"/>
      <c r="G126" s="346"/>
      <c r="H126" s="347">
        <v>0</v>
      </c>
      <c r="I126" s="348">
        <v>6</v>
      </c>
      <c r="J126" s="349">
        <v>429618</v>
      </c>
      <c r="K126" s="350">
        <v>429618</v>
      </c>
      <c r="L126" s="350">
        <v>429618</v>
      </c>
      <c r="M126" s="350">
        <v>429540.45999999996</v>
      </c>
      <c r="N126" s="350">
        <v>61519.479241814995</v>
      </c>
      <c r="O126" s="349">
        <v>348405.45663655939</v>
      </c>
      <c r="P126" s="349">
        <v>348405.45663655939</v>
      </c>
      <c r="Q126" s="349">
        <f t="shared" si="2"/>
        <v>491059.93924181495</v>
      </c>
      <c r="R126" s="347">
        <f t="shared" si="3"/>
        <v>1.1430152815799499</v>
      </c>
    </row>
    <row r="127" spans="1:18" ht="32.25" customHeight="1">
      <c r="A127" s="250"/>
      <c r="B127" s="343" t="s">
        <v>805</v>
      </c>
      <c r="C127" s="344" t="s">
        <v>806</v>
      </c>
      <c r="D127" s="345" t="s">
        <v>807</v>
      </c>
      <c r="E127" s="344" t="s">
        <v>808</v>
      </c>
      <c r="F127" s="346"/>
      <c r="G127" s="346"/>
      <c r="H127" s="347">
        <v>0</v>
      </c>
      <c r="I127" s="348">
        <v>3</v>
      </c>
      <c r="J127" s="349">
        <v>554373</v>
      </c>
      <c r="K127" s="350">
        <v>554373</v>
      </c>
      <c r="L127" s="350">
        <v>554373</v>
      </c>
      <c r="M127" s="350">
        <v>550686.34</v>
      </c>
      <c r="N127" s="349">
        <v>22764.032658421664</v>
      </c>
      <c r="O127" s="349">
        <v>531606.09250930161</v>
      </c>
      <c r="P127" s="349">
        <v>531606.09250930161</v>
      </c>
      <c r="Q127" s="349">
        <f t="shared" si="2"/>
        <v>573450.37265842163</v>
      </c>
      <c r="R127" s="347">
        <f t="shared" si="3"/>
        <v>1.0344125212779511</v>
      </c>
    </row>
    <row r="128" spans="1:18" ht="32.25" customHeight="1">
      <c r="A128" s="250"/>
      <c r="B128" s="343" t="s">
        <v>809</v>
      </c>
      <c r="C128" s="344" t="s">
        <v>810</v>
      </c>
      <c r="D128" s="345" t="s">
        <v>811</v>
      </c>
      <c r="E128" s="344" t="s">
        <v>812</v>
      </c>
      <c r="F128" s="346"/>
      <c r="G128" s="346"/>
      <c r="H128" s="347">
        <v>0</v>
      </c>
      <c r="I128" s="348">
        <v>2</v>
      </c>
      <c r="J128" s="349">
        <v>539135</v>
      </c>
      <c r="K128" s="350">
        <v>539153</v>
      </c>
      <c r="L128" s="350">
        <v>539153</v>
      </c>
      <c r="M128" s="350">
        <v>0</v>
      </c>
      <c r="N128" s="350">
        <v>474480.84795232065</v>
      </c>
      <c r="O128" s="349">
        <v>0</v>
      </c>
      <c r="P128" s="349">
        <v>0</v>
      </c>
      <c r="Q128" s="349">
        <f t="shared" si="2"/>
        <v>474480.84795232065</v>
      </c>
      <c r="R128" s="347">
        <f t="shared" si="3"/>
        <v>0.88004860948992336</v>
      </c>
    </row>
    <row r="129" spans="1:18" ht="32.25" customHeight="1">
      <c r="A129" s="250"/>
      <c r="B129" s="343" t="s">
        <v>813</v>
      </c>
      <c r="C129" s="344" t="s">
        <v>814</v>
      </c>
      <c r="D129" s="345" t="s">
        <v>677</v>
      </c>
      <c r="E129" s="344" t="s">
        <v>815</v>
      </c>
      <c r="F129" s="346"/>
      <c r="G129" s="346"/>
      <c r="H129" s="347">
        <v>0</v>
      </c>
      <c r="I129" s="348">
        <v>6</v>
      </c>
      <c r="J129" s="349">
        <v>775530</v>
      </c>
      <c r="K129" s="350">
        <v>775530</v>
      </c>
      <c r="L129" s="350">
        <v>775530</v>
      </c>
      <c r="M129" s="350">
        <v>775529.99</v>
      </c>
      <c r="N129" s="350">
        <v>111052.613569275</v>
      </c>
      <c r="O129" s="349">
        <v>628928.21945391234</v>
      </c>
      <c r="P129" s="349">
        <v>628928.21945391234</v>
      </c>
      <c r="Q129" s="349">
        <f t="shared" si="2"/>
        <v>886582.603569275</v>
      </c>
      <c r="R129" s="347">
        <f t="shared" si="3"/>
        <v>1.1431957546055922</v>
      </c>
    </row>
    <row r="130" spans="1:18" ht="32.25" customHeight="1">
      <c r="A130" s="250"/>
      <c r="B130" s="343" t="s">
        <v>816</v>
      </c>
      <c r="C130" s="344" t="s">
        <v>817</v>
      </c>
      <c r="D130" s="345" t="s">
        <v>818</v>
      </c>
      <c r="E130" s="344" t="s">
        <v>819</v>
      </c>
      <c r="F130" s="346"/>
      <c r="G130" s="346"/>
      <c r="H130" s="347">
        <v>0</v>
      </c>
      <c r="I130" s="348">
        <v>3</v>
      </c>
      <c r="J130" s="349">
        <v>536381</v>
      </c>
      <c r="K130" s="350">
        <v>536381</v>
      </c>
      <c r="L130" s="350">
        <v>536381</v>
      </c>
      <c r="M130" s="350">
        <v>528615.61</v>
      </c>
      <c r="N130" s="349">
        <v>22025.233193818731</v>
      </c>
      <c r="O130" s="349">
        <v>514352.98527567484</v>
      </c>
      <c r="P130" s="349">
        <v>514352.98527567484</v>
      </c>
      <c r="Q130" s="349">
        <f t="shared" si="2"/>
        <v>550640.8431938187</v>
      </c>
      <c r="R130" s="347">
        <f t="shared" si="3"/>
        <v>1.0265852876850945</v>
      </c>
    </row>
    <row r="131" spans="1:18" ht="32.25" customHeight="1">
      <c r="A131" s="250"/>
      <c r="B131" s="343" t="s">
        <v>820</v>
      </c>
      <c r="C131" s="344" t="s">
        <v>821</v>
      </c>
      <c r="D131" s="345" t="s">
        <v>822</v>
      </c>
      <c r="E131" s="344" t="s">
        <v>823</v>
      </c>
      <c r="F131" s="346"/>
      <c r="G131" s="346"/>
      <c r="H131" s="347">
        <v>0</v>
      </c>
      <c r="I131" s="348">
        <v>3</v>
      </c>
      <c r="J131" s="349">
        <v>1361058</v>
      </c>
      <c r="K131" s="350">
        <v>1361058</v>
      </c>
      <c r="L131" s="350">
        <v>1361058</v>
      </c>
      <c r="M131" s="350">
        <v>1329010.96</v>
      </c>
      <c r="N131" s="349">
        <v>55888.668391148327</v>
      </c>
      <c r="O131" s="349">
        <v>1305162.2735207614</v>
      </c>
      <c r="P131" s="349">
        <v>1305162.2735207614</v>
      </c>
      <c r="Q131" s="349">
        <f t="shared" si="2"/>
        <v>1384899.6283911483</v>
      </c>
      <c r="R131" s="347">
        <f t="shared" si="3"/>
        <v>1.0175169819296079</v>
      </c>
    </row>
    <row r="132" spans="1:18" ht="32.25" customHeight="1">
      <c r="A132" s="250"/>
      <c r="B132" s="343" t="s">
        <v>824</v>
      </c>
      <c r="C132" s="344" t="s">
        <v>825</v>
      </c>
      <c r="D132" s="345" t="s">
        <v>826</v>
      </c>
      <c r="E132" s="344" t="s">
        <v>827</v>
      </c>
      <c r="F132" s="346"/>
      <c r="G132" s="346"/>
      <c r="H132" s="347">
        <v>0</v>
      </c>
      <c r="I132" s="348">
        <v>6</v>
      </c>
      <c r="J132" s="349">
        <v>1015843</v>
      </c>
      <c r="K132" s="350">
        <v>1015843</v>
      </c>
      <c r="L132" s="350">
        <v>1015843</v>
      </c>
      <c r="M132" s="350">
        <v>1012689.3300000001</v>
      </c>
      <c r="N132" s="350">
        <v>145464.4180445025</v>
      </c>
      <c r="O132" s="349">
        <v>823813.81666050409</v>
      </c>
      <c r="P132" s="349">
        <v>823813.81666050409</v>
      </c>
      <c r="Q132" s="349">
        <f t="shared" si="2"/>
        <v>1158153.7480445025</v>
      </c>
      <c r="R132" s="347">
        <f t="shared" si="3"/>
        <v>1.140091281865901</v>
      </c>
    </row>
    <row r="133" spans="1:18" ht="32.25" customHeight="1">
      <c r="A133" s="250"/>
      <c r="B133" s="343" t="s">
        <v>828</v>
      </c>
      <c r="C133" s="344" t="s">
        <v>829</v>
      </c>
      <c r="D133" s="345" t="s">
        <v>830</v>
      </c>
      <c r="E133" s="344" t="s">
        <v>831</v>
      </c>
      <c r="F133" s="346"/>
      <c r="G133" s="346"/>
      <c r="H133" s="347">
        <v>0</v>
      </c>
      <c r="I133" s="348">
        <v>6</v>
      </c>
      <c r="J133" s="349">
        <v>1214663</v>
      </c>
      <c r="K133" s="350">
        <v>1214663</v>
      </c>
      <c r="L133" s="350">
        <v>1214663</v>
      </c>
      <c r="M133" s="350">
        <v>1137875.19</v>
      </c>
      <c r="N133" s="350">
        <v>173934.60053885248</v>
      </c>
      <c r="O133" s="349">
        <v>985050.01460491226</v>
      </c>
      <c r="P133" s="349">
        <v>985050.01460491226</v>
      </c>
      <c r="Q133" s="349">
        <f t="shared" si="2"/>
        <v>1311809.7905388523</v>
      </c>
      <c r="R133" s="347">
        <f t="shared" si="3"/>
        <v>1.0799783895112078</v>
      </c>
    </row>
    <row r="134" spans="1:18" ht="32.25" customHeight="1">
      <c r="A134" s="250"/>
      <c r="B134" s="343" t="s">
        <v>832</v>
      </c>
      <c r="C134" s="344" t="s">
        <v>833</v>
      </c>
      <c r="D134" s="345" t="s">
        <v>834</v>
      </c>
      <c r="E134" s="344" t="s">
        <v>835</v>
      </c>
      <c r="F134" s="346"/>
      <c r="G134" s="346"/>
      <c r="H134" s="347">
        <v>0</v>
      </c>
      <c r="I134" s="348">
        <v>6</v>
      </c>
      <c r="J134" s="349">
        <v>692058</v>
      </c>
      <c r="K134" s="350">
        <v>692058</v>
      </c>
      <c r="L134" s="350">
        <v>692058</v>
      </c>
      <c r="M134" s="350">
        <v>691708.55999999994</v>
      </c>
      <c r="N134" s="350">
        <v>99099.776464514987</v>
      </c>
      <c r="O134" s="349">
        <v>561235.29160552868</v>
      </c>
      <c r="P134" s="349">
        <v>561235.29160552868</v>
      </c>
      <c r="Q134" s="349">
        <f t="shared" si="2"/>
        <v>790808.33646451496</v>
      </c>
      <c r="R134" s="347">
        <f t="shared" si="3"/>
        <v>1.1426908387223542</v>
      </c>
    </row>
    <row r="135" spans="1:18" ht="32.25" customHeight="1">
      <c r="A135" s="250"/>
      <c r="B135" s="343" t="s">
        <v>836</v>
      </c>
      <c r="C135" s="344" t="s">
        <v>837</v>
      </c>
      <c r="D135" s="345" t="s">
        <v>838</v>
      </c>
      <c r="E135" s="344" t="s">
        <v>839</v>
      </c>
      <c r="F135" s="346"/>
      <c r="G135" s="346"/>
      <c r="H135" s="347">
        <v>0</v>
      </c>
      <c r="I135" s="348">
        <v>2</v>
      </c>
      <c r="J135" s="349">
        <v>443182</v>
      </c>
      <c r="K135" s="350">
        <v>0</v>
      </c>
      <c r="L135" s="350">
        <v>0</v>
      </c>
      <c r="M135" s="350">
        <v>0</v>
      </c>
      <c r="N135" s="350">
        <v>0</v>
      </c>
      <c r="O135" s="349">
        <v>0</v>
      </c>
      <c r="P135" s="349">
        <v>0</v>
      </c>
      <c r="Q135" s="349">
        <f t="shared" si="2"/>
        <v>0</v>
      </c>
      <c r="R135" s="347">
        <v>0</v>
      </c>
    </row>
    <row r="136" spans="1:18" ht="32.25" customHeight="1">
      <c r="A136" s="250"/>
      <c r="B136" s="343" t="s">
        <v>836</v>
      </c>
      <c r="C136" s="344" t="s">
        <v>837</v>
      </c>
      <c r="D136" s="345" t="s">
        <v>838</v>
      </c>
      <c r="E136" s="344" t="s">
        <v>839</v>
      </c>
      <c r="F136" s="346"/>
      <c r="G136" s="346"/>
      <c r="H136" s="347">
        <v>0</v>
      </c>
      <c r="I136" s="348">
        <v>4</v>
      </c>
      <c r="J136" s="349">
        <v>0</v>
      </c>
      <c r="K136" s="350">
        <v>443182</v>
      </c>
      <c r="L136" s="350">
        <v>443182</v>
      </c>
      <c r="M136" s="350">
        <v>0</v>
      </c>
      <c r="N136" s="350">
        <v>130617.40546814239</v>
      </c>
      <c r="O136" s="349">
        <v>303687.54758550011</v>
      </c>
      <c r="P136" s="349">
        <v>303687.54758550011</v>
      </c>
      <c r="Q136" s="349">
        <f t="shared" si="2"/>
        <v>130617.40546814239</v>
      </c>
      <c r="R136" s="347">
        <f t="shared" si="3"/>
        <v>0.29472633245064644</v>
      </c>
    </row>
    <row r="137" spans="1:18" ht="47.25" customHeight="1">
      <c r="A137" s="250"/>
      <c r="B137" s="343" t="s">
        <v>840</v>
      </c>
      <c r="C137" s="344" t="s">
        <v>841</v>
      </c>
      <c r="D137" s="345" t="s">
        <v>842</v>
      </c>
      <c r="E137" s="344" t="s">
        <v>843</v>
      </c>
      <c r="F137" s="346"/>
      <c r="G137" s="346"/>
      <c r="H137" s="347">
        <v>0</v>
      </c>
      <c r="I137" s="348">
        <v>3</v>
      </c>
      <c r="J137" s="349">
        <v>504250</v>
      </c>
      <c r="K137" s="350">
        <v>504250</v>
      </c>
      <c r="L137" s="350">
        <v>504250</v>
      </c>
      <c r="M137" s="350">
        <v>484606.42</v>
      </c>
      <c r="N137" s="349">
        <v>20705.848711984752</v>
      </c>
      <c r="O137" s="349">
        <v>483541.53638040693</v>
      </c>
      <c r="P137" s="349">
        <v>483541.53638040693</v>
      </c>
      <c r="Q137" s="349">
        <f t="shared" si="2"/>
        <v>505312.26871198474</v>
      </c>
      <c r="R137" s="347">
        <f t="shared" si="3"/>
        <v>1.0021066310599598</v>
      </c>
    </row>
    <row r="138" spans="1:18" ht="54.75" customHeight="1">
      <c r="A138" s="250"/>
      <c r="B138" s="343" t="s">
        <v>844</v>
      </c>
      <c r="C138" s="344" t="s">
        <v>845</v>
      </c>
      <c r="D138" s="345" t="s">
        <v>846</v>
      </c>
      <c r="E138" s="344" t="s">
        <v>847</v>
      </c>
      <c r="F138" s="346"/>
      <c r="G138" s="346"/>
      <c r="H138" s="347">
        <v>0</v>
      </c>
      <c r="I138" s="348">
        <v>6</v>
      </c>
      <c r="J138" s="349">
        <v>882159</v>
      </c>
      <c r="K138" s="350">
        <v>882159</v>
      </c>
      <c r="L138" s="350">
        <v>882159</v>
      </c>
      <c r="M138" s="350">
        <v>875545.51</v>
      </c>
      <c r="N138" s="350">
        <v>126321.43506203248</v>
      </c>
      <c r="O138" s="349">
        <v>715400.67972256895</v>
      </c>
      <c r="P138" s="349">
        <v>715400.67972256895</v>
      </c>
      <c r="Q138" s="349">
        <f t="shared" si="2"/>
        <v>1001866.9450620324</v>
      </c>
      <c r="R138" s="347">
        <f t="shared" si="3"/>
        <v>1.135698831006692</v>
      </c>
    </row>
    <row r="139" spans="1:18" ht="41.25" customHeight="1">
      <c r="A139" s="250"/>
      <c r="B139" s="410" t="s">
        <v>848</v>
      </c>
      <c r="C139" s="406" t="s">
        <v>849</v>
      </c>
      <c r="D139" s="411" t="s">
        <v>850</v>
      </c>
      <c r="E139" s="406" t="s">
        <v>851</v>
      </c>
      <c r="F139" s="315"/>
      <c r="G139" s="315"/>
      <c r="H139" s="412">
        <v>0</v>
      </c>
      <c r="I139" s="413">
        <v>6</v>
      </c>
      <c r="J139" s="414">
        <v>514536</v>
      </c>
      <c r="K139" s="415">
        <v>514536</v>
      </c>
      <c r="L139" s="415">
        <v>514536</v>
      </c>
      <c r="M139" s="415">
        <v>514536</v>
      </c>
      <c r="N139" s="415">
        <v>73679.377426380001</v>
      </c>
      <c r="O139" s="414">
        <v>417271.04086874559</v>
      </c>
      <c r="P139" s="414">
        <v>417271.04086874559</v>
      </c>
      <c r="Q139" s="414">
        <f t="shared" si="2"/>
        <v>588215.37742638006</v>
      </c>
      <c r="R139" s="412">
        <f t="shared" si="3"/>
        <v>1.1431957675000002</v>
      </c>
    </row>
    <row r="140" spans="1:18" ht="32.25" customHeight="1">
      <c r="A140" s="250"/>
      <c r="B140" s="343" t="s">
        <v>852</v>
      </c>
      <c r="C140" s="344" t="s">
        <v>853</v>
      </c>
      <c r="D140" s="345" t="s">
        <v>854</v>
      </c>
      <c r="E140" s="344" t="s">
        <v>855</v>
      </c>
      <c r="F140" s="346"/>
      <c r="G140" s="346"/>
      <c r="H140" s="347">
        <v>0</v>
      </c>
      <c r="I140" s="348">
        <v>6</v>
      </c>
      <c r="J140" s="349">
        <v>565939</v>
      </c>
      <c r="K140" s="350">
        <v>565939</v>
      </c>
      <c r="L140" s="350">
        <v>565939</v>
      </c>
      <c r="M140" s="350">
        <v>565931.67999999993</v>
      </c>
      <c r="N140" s="350">
        <v>81040.069463182488</v>
      </c>
      <c r="O140" s="349">
        <v>458957.11009184393</v>
      </c>
      <c r="P140" s="349">
        <v>458957.11009184393</v>
      </c>
      <c r="Q140" s="349">
        <f t="shared" ref="Q140:Q203" si="4">M140+N140</f>
        <v>646971.74946318241</v>
      </c>
      <c r="R140" s="347">
        <f t="shared" ref="R140:R203" si="5">(N140+M140)/L140</f>
        <v>1.1431828332438345</v>
      </c>
    </row>
    <row r="141" spans="1:18" ht="32.25" customHeight="1">
      <c r="A141" s="250"/>
      <c r="B141" s="343" t="s">
        <v>856</v>
      </c>
      <c r="C141" s="344" t="s">
        <v>857</v>
      </c>
      <c r="D141" s="345" t="s">
        <v>858</v>
      </c>
      <c r="E141" s="344" t="s">
        <v>859</v>
      </c>
      <c r="F141" s="346"/>
      <c r="G141" s="346"/>
      <c r="H141" s="347">
        <v>0</v>
      </c>
      <c r="I141" s="348">
        <v>2</v>
      </c>
      <c r="J141" s="349">
        <v>418289</v>
      </c>
      <c r="K141" s="350">
        <v>0</v>
      </c>
      <c r="L141" s="350">
        <v>0</v>
      </c>
      <c r="M141" s="350">
        <v>0</v>
      </c>
      <c r="N141" s="350">
        <v>0</v>
      </c>
      <c r="O141" s="349">
        <v>0</v>
      </c>
      <c r="P141" s="349">
        <v>0</v>
      </c>
      <c r="Q141" s="349">
        <f t="shared" si="4"/>
        <v>0</v>
      </c>
      <c r="R141" s="347">
        <v>0</v>
      </c>
    </row>
    <row r="142" spans="1:18" ht="32.25" customHeight="1">
      <c r="A142" s="250"/>
      <c r="B142" s="343" t="s">
        <v>856</v>
      </c>
      <c r="C142" s="344" t="s">
        <v>857</v>
      </c>
      <c r="D142" s="345" t="s">
        <v>858</v>
      </c>
      <c r="E142" s="344" t="s">
        <v>859</v>
      </c>
      <c r="F142" s="346"/>
      <c r="G142" s="346"/>
      <c r="H142" s="347">
        <v>0</v>
      </c>
      <c r="I142" s="348">
        <v>4</v>
      </c>
      <c r="J142" s="349">
        <v>0</v>
      </c>
      <c r="K142" s="350">
        <v>418289</v>
      </c>
      <c r="L142" s="350">
        <v>418289</v>
      </c>
      <c r="M142" s="350">
        <v>0</v>
      </c>
      <c r="N142" s="350">
        <v>123280.78287444846</v>
      </c>
      <c r="O142" s="349">
        <v>286629.78323124867</v>
      </c>
      <c r="P142" s="349">
        <v>286629.78323124867</v>
      </c>
      <c r="Q142" s="349">
        <f t="shared" si="4"/>
        <v>123280.78287444846</v>
      </c>
      <c r="R142" s="347">
        <f t="shared" si="5"/>
        <v>0.29472633245064644</v>
      </c>
    </row>
    <row r="143" spans="1:18" ht="45.75" customHeight="1">
      <c r="A143" s="250"/>
      <c r="B143" s="343" t="s">
        <v>860</v>
      </c>
      <c r="C143" s="344" t="s">
        <v>861</v>
      </c>
      <c r="D143" s="345" t="s">
        <v>862</v>
      </c>
      <c r="E143" s="344" t="s">
        <v>863</v>
      </c>
      <c r="F143" s="346"/>
      <c r="G143" s="346"/>
      <c r="H143" s="347">
        <v>0</v>
      </c>
      <c r="I143" s="348">
        <v>6</v>
      </c>
      <c r="J143" s="349">
        <v>467329</v>
      </c>
      <c r="K143" s="350">
        <v>467329</v>
      </c>
      <c r="L143" s="350">
        <v>467329</v>
      </c>
      <c r="M143" s="350">
        <v>0</v>
      </c>
      <c r="N143" s="350">
        <v>66919.534830007498</v>
      </c>
      <c r="O143" s="349">
        <v>378987.78366946144</v>
      </c>
      <c r="P143" s="349">
        <v>378987.78366946144</v>
      </c>
      <c r="Q143" s="349">
        <f t="shared" si="4"/>
        <v>66919.534830007498</v>
      </c>
      <c r="R143" s="347">
        <f t="shared" si="5"/>
        <v>0.14319576749999999</v>
      </c>
    </row>
    <row r="144" spans="1:18" ht="32.25" customHeight="1">
      <c r="A144" s="250"/>
      <c r="B144" s="343" t="s">
        <v>864</v>
      </c>
      <c r="C144" s="344" t="s">
        <v>865</v>
      </c>
      <c r="D144" s="345" t="s">
        <v>866</v>
      </c>
      <c r="E144" s="344" t="s">
        <v>867</v>
      </c>
      <c r="F144" s="346"/>
      <c r="G144" s="346"/>
      <c r="H144" s="347">
        <v>0</v>
      </c>
      <c r="I144" s="348">
        <v>2</v>
      </c>
      <c r="J144" s="349">
        <v>421839</v>
      </c>
      <c r="K144" s="350">
        <v>0</v>
      </c>
      <c r="L144" s="350">
        <v>0</v>
      </c>
      <c r="M144" s="350">
        <v>0</v>
      </c>
      <c r="N144" s="350">
        <v>0</v>
      </c>
      <c r="O144" s="349">
        <v>0</v>
      </c>
      <c r="P144" s="349">
        <v>0</v>
      </c>
      <c r="Q144" s="349">
        <f t="shared" si="4"/>
        <v>0</v>
      </c>
      <c r="R144" s="347">
        <v>0</v>
      </c>
    </row>
    <row r="145" spans="1:18" ht="32.25" customHeight="1">
      <c r="A145" s="250"/>
      <c r="B145" s="343" t="s">
        <v>864</v>
      </c>
      <c r="C145" s="344" t="s">
        <v>865</v>
      </c>
      <c r="D145" s="345" t="s">
        <v>866</v>
      </c>
      <c r="E145" s="344" t="s">
        <v>867</v>
      </c>
      <c r="F145" s="346"/>
      <c r="G145" s="346"/>
      <c r="H145" s="347">
        <v>0</v>
      </c>
      <c r="I145" s="348">
        <v>4</v>
      </c>
      <c r="J145" s="349">
        <v>0</v>
      </c>
      <c r="K145" s="350">
        <v>421839</v>
      </c>
      <c r="L145" s="350">
        <v>421839</v>
      </c>
      <c r="M145" s="350">
        <v>0</v>
      </c>
      <c r="N145" s="350">
        <v>124327.06135464825</v>
      </c>
      <c r="O145" s="349">
        <v>289062.39735801495</v>
      </c>
      <c r="P145" s="349">
        <v>289062.39735801495</v>
      </c>
      <c r="Q145" s="349">
        <f t="shared" si="4"/>
        <v>124327.06135464825</v>
      </c>
      <c r="R145" s="347">
        <f t="shared" si="5"/>
        <v>0.29472633245064644</v>
      </c>
    </row>
    <row r="146" spans="1:18" ht="32.25" customHeight="1">
      <c r="A146" s="250"/>
      <c r="B146" s="343" t="s">
        <v>868</v>
      </c>
      <c r="C146" s="344" t="s">
        <v>869</v>
      </c>
      <c r="D146" s="345" t="s">
        <v>870</v>
      </c>
      <c r="E146" s="344" t="s">
        <v>871</v>
      </c>
      <c r="F146" s="346"/>
      <c r="G146" s="346"/>
      <c r="H146" s="347">
        <v>0</v>
      </c>
      <c r="I146" s="348">
        <v>2</v>
      </c>
      <c r="J146" s="349">
        <v>128906.99999999814</v>
      </c>
      <c r="K146" s="350">
        <v>0</v>
      </c>
      <c r="L146" s="350">
        <v>0</v>
      </c>
      <c r="M146" s="350">
        <v>0</v>
      </c>
      <c r="N146" s="350">
        <v>0</v>
      </c>
      <c r="O146" s="349">
        <v>0</v>
      </c>
      <c r="P146" s="349">
        <v>0</v>
      </c>
      <c r="Q146" s="349">
        <f t="shared" si="4"/>
        <v>0</v>
      </c>
      <c r="R146" s="347">
        <v>0</v>
      </c>
    </row>
    <row r="147" spans="1:18" ht="46.5" customHeight="1">
      <c r="A147" s="250"/>
      <c r="B147" s="343" t="s">
        <v>868</v>
      </c>
      <c r="C147" s="344" t="s">
        <v>869</v>
      </c>
      <c r="D147" s="345" t="s">
        <v>870</v>
      </c>
      <c r="E147" s="344" t="s">
        <v>871</v>
      </c>
      <c r="F147" s="346"/>
      <c r="G147" s="346"/>
      <c r="H147" s="347">
        <v>0</v>
      </c>
      <c r="I147" s="348">
        <v>4</v>
      </c>
      <c r="J147" s="349">
        <v>408010.00000000186</v>
      </c>
      <c r="K147" s="350">
        <v>536917</v>
      </c>
      <c r="L147" s="350">
        <v>536917</v>
      </c>
      <c r="M147" s="350">
        <v>891433.08</v>
      </c>
      <c r="N147" s="350">
        <v>158243.57824040373</v>
      </c>
      <c r="O147" s="349">
        <v>367918.83918336924</v>
      </c>
      <c r="P147" s="349">
        <v>367918.83918336924</v>
      </c>
      <c r="Q147" s="349">
        <f t="shared" si="4"/>
        <v>1049676.6582404037</v>
      </c>
      <c r="R147" s="347">
        <f t="shared" si="5"/>
        <v>1.9550073069774354</v>
      </c>
    </row>
    <row r="148" spans="1:18" ht="47.25" customHeight="1">
      <c r="A148" s="250"/>
      <c r="B148" s="343" t="s">
        <v>872</v>
      </c>
      <c r="C148" s="344" t="s">
        <v>873</v>
      </c>
      <c r="D148" s="345" t="s">
        <v>874</v>
      </c>
      <c r="E148" s="344" t="s">
        <v>875</v>
      </c>
      <c r="F148" s="346"/>
      <c r="G148" s="346"/>
      <c r="H148" s="347">
        <v>0</v>
      </c>
      <c r="I148" s="348">
        <v>4</v>
      </c>
      <c r="J148" s="349">
        <v>482767</v>
      </c>
      <c r="K148" s="350">
        <v>482767</v>
      </c>
      <c r="L148" s="350">
        <v>482767</v>
      </c>
      <c r="M148" s="350">
        <v>0</v>
      </c>
      <c r="N148" s="350">
        <v>142284.14733820123</v>
      </c>
      <c r="O148" s="349">
        <v>330812.90820748388</v>
      </c>
      <c r="P148" s="349">
        <v>330812.90820748388</v>
      </c>
      <c r="Q148" s="349">
        <f t="shared" si="4"/>
        <v>142284.14733820123</v>
      </c>
      <c r="R148" s="347">
        <f t="shared" si="5"/>
        <v>0.29472633245064644</v>
      </c>
    </row>
    <row r="149" spans="1:18" ht="32.25" customHeight="1">
      <c r="A149" s="250"/>
      <c r="B149" s="343" t="s">
        <v>876</v>
      </c>
      <c r="C149" s="344" t="s">
        <v>877</v>
      </c>
      <c r="D149" s="345" t="s">
        <v>878</v>
      </c>
      <c r="E149" s="344" t="s">
        <v>879</v>
      </c>
      <c r="F149" s="346"/>
      <c r="G149" s="346"/>
      <c r="H149" s="347">
        <v>0</v>
      </c>
      <c r="I149" s="348">
        <v>4</v>
      </c>
      <c r="J149" s="349">
        <v>467661</v>
      </c>
      <c r="K149" s="350">
        <v>467661</v>
      </c>
      <c r="L149" s="350">
        <v>467661</v>
      </c>
      <c r="M149" s="350">
        <v>0</v>
      </c>
      <c r="N149" s="350">
        <v>137832.01136020178</v>
      </c>
      <c r="O149" s="349">
        <v>320461.62116553145</v>
      </c>
      <c r="P149" s="349">
        <v>320461.62116553145</v>
      </c>
      <c r="Q149" s="349">
        <f t="shared" si="4"/>
        <v>137832.01136020178</v>
      </c>
      <c r="R149" s="347">
        <f t="shared" si="5"/>
        <v>0.2947263324506465</v>
      </c>
    </row>
    <row r="150" spans="1:18" ht="32.25" customHeight="1">
      <c r="A150" s="250"/>
      <c r="B150" s="343" t="s">
        <v>880</v>
      </c>
      <c r="C150" s="344" t="s">
        <v>881</v>
      </c>
      <c r="D150" s="345" t="s">
        <v>882</v>
      </c>
      <c r="E150" s="344" t="s">
        <v>883</v>
      </c>
      <c r="F150" s="346"/>
      <c r="G150" s="346"/>
      <c r="H150" s="347">
        <v>0</v>
      </c>
      <c r="I150" s="348">
        <v>4</v>
      </c>
      <c r="J150" s="349">
        <v>428358</v>
      </c>
      <c r="K150" s="350">
        <v>428358</v>
      </c>
      <c r="L150" s="350">
        <v>428358</v>
      </c>
      <c r="M150" s="350">
        <v>0</v>
      </c>
      <c r="N150" s="350">
        <v>126248.38231589401</v>
      </c>
      <c r="O150" s="349">
        <v>293529.49918685696</v>
      </c>
      <c r="P150" s="349">
        <v>293529.49918685696</v>
      </c>
      <c r="Q150" s="349">
        <f t="shared" si="4"/>
        <v>126248.38231589401</v>
      </c>
      <c r="R150" s="347">
        <f t="shared" si="5"/>
        <v>0.29472633245064644</v>
      </c>
    </row>
    <row r="151" spans="1:18" ht="32.25" customHeight="1">
      <c r="A151" s="250"/>
      <c r="B151" s="343" t="s">
        <v>884</v>
      </c>
      <c r="C151" s="344" t="s">
        <v>885</v>
      </c>
      <c r="D151" s="345" t="s">
        <v>886</v>
      </c>
      <c r="E151" s="344" t="s">
        <v>887</v>
      </c>
      <c r="F151" s="346"/>
      <c r="G151" s="346"/>
      <c r="H151" s="347">
        <v>0</v>
      </c>
      <c r="I151" s="348">
        <v>4</v>
      </c>
      <c r="J151" s="349">
        <v>401531</v>
      </c>
      <c r="K151" s="350">
        <v>401531</v>
      </c>
      <c r="L151" s="350">
        <v>401531</v>
      </c>
      <c r="M151" s="350">
        <v>0</v>
      </c>
      <c r="N151" s="350">
        <v>118341.75899524051</v>
      </c>
      <c r="O151" s="349">
        <v>275146.47406607994</v>
      </c>
      <c r="P151" s="349">
        <v>275146.47406607994</v>
      </c>
      <c r="Q151" s="349">
        <f t="shared" si="4"/>
        <v>118341.75899524051</v>
      </c>
      <c r="R151" s="347">
        <f t="shared" si="5"/>
        <v>0.29472633245064644</v>
      </c>
    </row>
    <row r="152" spans="1:18" ht="32.25" customHeight="1">
      <c r="A152" s="250"/>
      <c r="B152" s="343" t="s">
        <v>888</v>
      </c>
      <c r="C152" s="344" t="s">
        <v>889</v>
      </c>
      <c r="D152" s="345" t="s">
        <v>890</v>
      </c>
      <c r="E152" s="344" t="s">
        <v>891</v>
      </c>
      <c r="F152" s="346"/>
      <c r="G152" s="346"/>
      <c r="H152" s="347">
        <v>0</v>
      </c>
      <c r="I152" s="348">
        <v>6</v>
      </c>
      <c r="J152" s="349">
        <v>496599</v>
      </c>
      <c r="K152" s="350">
        <v>496599</v>
      </c>
      <c r="L152" s="350">
        <v>496599</v>
      </c>
      <c r="M152" s="350">
        <v>495512.58</v>
      </c>
      <c r="N152" s="350">
        <v>71110.874944732495</v>
      </c>
      <c r="O152" s="349">
        <v>402724.74933605845</v>
      </c>
      <c r="P152" s="349">
        <v>402724.74933605845</v>
      </c>
      <c r="Q152" s="349">
        <f t="shared" si="4"/>
        <v>566623.45494473248</v>
      </c>
      <c r="R152" s="347">
        <f t="shared" si="5"/>
        <v>1.1410080466225918</v>
      </c>
    </row>
    <row r="153" spans="1:18" ht="42" customHeight="1">
      <c r="A153" s="250"/>
      <c r="B153" s="343" t="s">
        <v>892</v>
      </c>
      <c r="C153" s="344" t="s">
        <v>893</v>
      </c>
      <c r="D153" s="345" t="s">
        <v>677</v>
      </c>
      <c r="E153" s="344" t="s">
        <v>894</v>
      </c>
      <c r="F153" s="346"/>
      <c r="G153" s="346"/>
      <c r="H153" s="347">
        <v>0</v>
      </c>
      <c r="I153" s="348">
        <v>2</v>
      </c>
      <c r="J153" s="349">
        <v>2941062</v>
      </c>
      <c r="K153" s="350">
        <v>2941062</v>
      </c>
      <c r="L153" s="350">
        <v>2941062</v>
      </c>
      <c r="M153" s="350">
        <v>0</v>
      </c>
      <c r="N153" s="350">
        <v>2588277.5235236529</v>
      </c>
      <c r="O153" s="349">
        <v>0</v>
      </c>
      <c r="P153" s="349">
        <v>0</v>
      </c>
      <c r="Q153" s="349">
        <f t="shared" si="4"/>
        <v>2588277.5235236529</v>
      </c>
      <c r="R153" s="347">
        <f t="shared" si="5"/>
        <v>0.88004860948992336</v>
      </c>
    </row>
    <row r="154" spans="1:18" ht="32.25" customHeight="1">
      <c r="A154" s="250"/>
      <c r="B154" s="343" t="s">
        <v>895</v>
      </c>
      <c r="C154" s="344" t="s">
        <v>896</v>
      </c>
      <c r="D154" s="345" t="s">
        <v>897</v>
      </c>
      <c r="E154" s="344" t="s">
        <v>898</v>
      </c>
      <c r="F154" s="346"/>
      <c r="G154" s="346"/>
      <c r="H154" s="347">
        <v>0</v>
      </c>
      <c r="I154" s="348">
        <v>4</v>
      </c>
      <c r="J154" s="349">
        <v>600342</v>
      </c>
      <c r="K154" s="350">
        <v>600342</v>
      </c>
      <c r="L154" s="350">
        <v>600342</v>
      </c>
      <c r="M154" s="350">
        <v>0</v>
      </c>
      <c r="N154" s="350">
        <v>176936.59587608598</v>
      </c>
      <c r="O154" s="349">
        <v>411380.40284256649</v>
      </c>
      <c r="P154" s="349">
        <v>411380.40284256649</v>
      </c>
      <c r="Q154" s="349">
        <f t="shared" si="4"/>
        <v>176936.59587608598</v>
      </c>
      <c r="R154" s="347">
        <f t="shared" si="5"/>
        <v>0.29472633245064644</v>
      </c>
    </row>
    <row r="155" spans="1:18" ht="32.25" customHeight="1">
      <c r="A155" s="250"/>
      <c r="B155" s="343" t="s">
        <v>899</v>
      </c>
      <c r="C155" s="344" t="s">
        <v>900</v>
      </c>
      <c r="D155" s="345" t="s">
        <v>901</v>
      </c>
      <c r="E155" s="344" t="s">
        <v>902</v>
      </c>
      <c r="F155" s="346"/>
      <c r="G155" s="346"/>
      <c r="H155" s="347">
        <v>0</v>
      </c>
      <c r="I155" s="348">
        <v>3</v>
      </c>
      <c r="J155" s="349">
        <v>547300</v>
      </c>
      <c r="K155" s="350">
        <v>547300</v>
      </c>
      <c r="L155" s="350">
        <v>547300</v>
      </c>
      <c r="M155" s="350">
        <v>528615.61</v>
      </c>
      <c r="N155" s="349">
        <v>22473.596430479436</v>
      </c>
      <c r="O155" s="349">
        <v>524823.56541595783</v>
      </c>
      <c r="P155" s="349">
        <v>524823.56541595783</v>
      </c>
      <c r="Q155" s="349">
        <f t="shared" si="4"/>
        <v>551089.20643047942</v>
      </c>
      <c r="R155" s="347">
        <f t="shared" si="5"/>
        <v>1.0069234541028311</v>
      </c>
    </row>
    <row r="156" spans="1:18" ht="32.25" customHeight="1">
      <c r="A156" s="250"/>
      <c r="B156" s="343" t="s">
        <v>903</v>
      </c>
      <c r="C156" s="344" t="s">
        <v>904</v>
      </c>
      <c r="D156" s="345" t="s">
        <v>905</v>
      </c>
      <c r="E156" s="344" t="s">
        <v>906</v>
      </c>
      <c r="F156" s="346"/>
      <c r="G156" s="346"/>
      <c r="H156" s="347">
        <v>0</v>
      </c>
      <c r="I156" s="348">
        <v>4</v>
      </c>
      <c r="J156" s="349">
        <v>456938</v>
      </c>
      <c r="K156" s="350">
        <v>456938</v>
      </c>
      <c r="L156" s="350">
        <v>456938</v>
      </c>
      <c r="M156" s="350">
        <v>0</v>
      </c>
      <c r="N156" s="350">
        <v>134671.6608973335</v>
      </c>
      <c r="O156" s="349">
        <v>313113.75601586537</v>
      </c>
      <c r="P156" s="349">
        <v>313113.75601586537</v>
      </c>
      <c r="Q156" s="349">
        <f t="shared" si="4"/>
        <v>134671.6608973335</v>
      </c>
      <c r="R156" s="347">
        <f t="shared" si="5"/>
        <v>0.29472633245064644</v>
      </c>
    </row>
    <row r="157" spans="1:18" ht="57.75" customHeight="1">
      <c r="A157" s="250"/>
      <c r="B157" s="343" t="s">
        <v>907</v>
      </c>
      <c r="C157" s="344" t="s">
        <v>908</v>
      </c>
      <c r="D157" s="345" t="s">
        <v>909</v>
      </c>
      <c r="E157" s="344" t="s">
        <v>910</v>
      </c>
      <c r="F157" s="346"/>
      <c r="G157" s="346"/>
      <c r="H157" s="347">
        <v>0</v>
      </c>
      <c r="I157" s="348">
        <v>6</v>
      </c>
      <c r="J157" s="349">
        <v>992500</v>
      </c>
      <c r="K157" s="350">
        <v>992500</v>
      </c>
      <c r="L157" s="350">
        <v>992500</v>
      </c>
      <c r="M157" s="350">
        <v>992500</v>
      </c>
      <c r="N157" s="350">
        <v>142121.79924374999</v>
      </c>
      <c r="O157" s="349">
        <v>804883.44462239766</v>
      </c>
      <c r="P157" s="349">
        <v>804883.44462239766</v>
      </c>
      <c r="Q157" s="349">
        <f t="shared" si="4"/>
        <v>1134621.7992437501</v>
      </c>
      <c r="R157" s="347">
        <f t="shared" si="5"/>
        <v>1.1431957675</v>
      </c>
    </row>
    <row r="158" spans="1:18" ht="32.25" customHeight="1">
      <c r="A158" s="250"/>
      <c r="B158" s="343" t="s">
        <v>911</v>
      </c>
      <c r="C158" s="344" t="s">
        <v>912</v>
      </c>
      <c r="D158" s="345" t="s">
        <v>677</v>
      </c>
      <c r="E158" s="344" t="s">
        <v>913</v>
      </c>
      <c r="F158" s="346"/>
      <c r="G158" s="346"/>
      <c r="H158" s="347">
        <v>0</v>
      </c>
      <c r="I158" s="348">
        <v>6</v>
      </c>
      <c r="J158" s="349">
        <v>1846294</v>
      </c>
      <c r="K158" s="350">
        <v>1846294</v>
      </c>
      <c r="L158" s="350">
        <v>1846294</v>
      </c>
      <c r="M158" s="350">
        <v>1846292.74</v>
      </c>
      <c r="N158" s="350">
        <v>264381.48636064498</v>
      </c>
      <c r="O158" s="349">
        <v>1497281.0826253551</v>
      </c>
      <c r="P158" s="349">
        <v>1497281.0826253551</v>
      </c>
      <c r="Q158" s="349">
        <f t="shared" si="4"/>
        <v>2110674.2263606451</v>
      </c>
      <c r="R158" s="347">
        <f t="shared" si="5"/>
        <v>1.1431950850518093</v>
      </c>
    </row>
    <row r="159" spans="1:18" ht="32.25" customHeight="1">
      <c r="A159" s="250"/>
      <c r="B159" s="343" t="s">
        <v>914</v>
      </c>
      <c r="C159" s="344" t="s">
        <v>915</v>
      </c>
      <c r="D159" s="345" t="s">
        <v>677</v>
      </c>
      <c r="E159" s="344" t="s">
        <v>916</v>
      </c>
      <c r="F159" s="346"/>
      <c r="G159" s="346"/>
      <c r="H159" s="347">
        <v>0</v>
      </c>
      <c r="I159" s="348">
        <v>6</v>
      </c>
      <c r="J159" s="349">
        <v>1699015</v>
      </c>
      <c r="K159" s="350">
        <v>1699015</v>
      </c>
      <c r="L159" s="350">
        <v>1699015</v>
      </c>
      <c r="M159" s="350">
        <v>0</v>
      </c>
      <c r="N159" s="350">
        <v>243291.75691901249</v>
      </c>
      <c r="O159" s="349">
        <v>1377842.8671688896</v>
      </c>
      <c r="P159" s="349">
        <v>1377842.8671688896</v>
      </c>
      <c r="Q159" s="349">
        <f t="shared" si="4"/>
        <v>243291.75691901249</v>
      </c>
      <c r="R159" s="347">
        <f t="shared" si="5"/>
        <v>0.14319576749999999</v>
      </c>
    </row>
    <row r="160" spans="1:18" ht="32.25" customHeight="1">
      <c r="A160" s="250"/>
      <c r="B160" s="343" t="s">
        <v>917</v>
      </c>
      <c r="C160" s="344" t="s">
        <v>918</v>
      </c>
      <c r="D160" s="345" t="s">
        <v>919</v>
      </c>
      <c r="E160" s="344" t="s">
        <v>920</v>
      </c>
      <c r="F160" s="346"/>
      <c r="G160" s="346"/>
      <c r="H160" s="347">
        <v>0</v>
      </c>
      <c r="I160" s="348">
        <v>3</v>
      </c>
      <c r="J160" s="349">
        <v>567061</v>
      </c>
      <c r="K160" s="350">
        <v>567061</v>
      </c>
      <c r="L160" s="350">
        <v>567061</v>
      </c>
      <c r="M160" s="350">
        <v>550686.34</v>
      </c>
      <c r="N160" s="349">
        <v>23285.035749066508</v>
      </c>
      <c r="O160" s="349">
        <v>543773.0236220326</v>
      </c>
      <c r="P160" s="349">
        <v>543773.0236220326</v>
      </c>
      <c r="Q160" s="349">
        <f t="shared" si="4"/>
        <v>573971.37574906647</v>
      </c>
      <c r="R160" s="347">
        <f t="shared" si="5"/>
        <v>1.0121863005021796</v>
      </c>
    </row>
    <row r="161" spans="1:18" ht="32.25" customHeight="1">
      <c r="A161" s="250"/>
      <c r="B161" s="343" t="s">
        <v>921</v>
      </c>
      <c r="C161" s="344" t="s">
        <v>922</v>
      </c>
      <c r="D161" s="345" t="s">
        <v>677</v>
      </c>
      <c r="E161" s="344" t="s">
        <v>923</v>
      </c>
      <c r="F161" s="346"/>
      <c r="G161" s="346"/>
      <c r="H161" s="347">
        <v>0</v>
      </c>
      <c r="I161" s="348">
        <v>6</v>
      </c>
      <c r="J161" s="349">
        <v>2906689</v>
      </c>
      <c r="K161" s="350">
        <v>2906689</v>
      </c>
      <c r="L161" s="350">
        <v>2906689</v>
      </c>
      <c r="M161" s="350">
        <v>2906613.96</v>
      </c>
      <c r="N161" s="350">
        <v>416225.56223880744</v>
      </c>
      <c r="O161" s="349">
        <v>2357225.0425854232</v>
      </c>
      <c r="P161" s="349">
        <v>2357225.0425854232</v>
      </c>
      <c r="Q161" s="349">
        <f t="shared" si="4"/>
        <v>3322839.5222388073</v>
      </c>
      <c r="R161" s="347">
        <f t="shared" si="5"/>
        <v>1.1431699511845979</v>
      </c>
    </row>
    <row r="162" spans="1:18" ht="32.25" customHeight="1">
      <c r="A162" s="250"/>
      <c r="B162" s="343" t="s">
        <v>924</v>
      </c>
      <c r="C162" s="344" t="s">
        <v>925</v>
      </c>
      <c r="D162" s="345" t="s">
        <v>926</v>
      </c>
      <c r="E162" s="344" t="s">
        <v>927</v>
      </c>
      <c r="F162" s="346"/>
      <c r="G162" s="346"/>
      <c r="H162" s="347">
        <v>0</v>
      </c>
      <c r="I162" s="348">
        <v>4</v>
      </c>
      <c r="J162" s="349">
        <v>796072</v>
      </c>
      <c r="K162" s="350">
        <v>796072</v>
      </c>
      <c r="L162" s="350">
        <v>796072</v>
      </c>
      <c r="M162" s="350">
        <v>0</v>
      </c>
      <c r="N162" s="350">
        <v>234623.38092665101</v>
      </c>
      <c r="O162" s="349">
        <v>545503.09665438626</v>
      </c>
      <c r="P162" s="349">
        <v>545503.09665438626</v>
      </c>
      <c r="Q162" s="349">
        <f t="shared" si="4"/>
        <v>234623.38092665101</v>
      </c>
      <c r="R162" s="347">
        <f t="shared" si="5"/>
        <v>0.29472633245064644</v>
      </c>
    </row>
    <row r="163" spans="1:18" ht="42" customHeight="1">
      <c r="A163" s="250"/>
      <c r="B163" s="343" t="s">
        <v>928</v>
      </c>
      <c r="C163" s="344" t="s">
        <v>929</v>
      </c>
      <c r="D163" s="345" t="s">
        <v>930</v>
      </c>
      <c r="E163" s="344" t="s">
        <v>931</v>
      </c>
      <c r="F163" s="346"/>
      <c r="G163" s="346"/>
      <c r="H163" s="347">
        <v>0</v>
      </c>
      <c r="I163" s="348">
        <v>4</v>
      </c>
      <c r="J163" s="349">
        <v>431371</v>
      </c>
      <c r="K163" s="350">
        <v>431371</v>
      </c>
      <c r="L163" s="350">
        <v>431371</v>
      </c>
      <c r="M163" s="350">
        <v>1261326</v>
      </c>
      <c r="N163" s="350">
        <v>127136.39275556781</v>
      </c>
      <c r="O163" s="349">
        <v>295594.13759923633</v>
      </c>
      <c r="P163" s="349">
        <v>295594.13759923633</v>
      </c>
      <c r="Q163" s="349">
        <f t="shared" si="4"/>
        <v>1388462.3927555678</v>
      </c>
      <c r="R163" s="347">
        <f t="shared" si="5"/>
        <v>3.2187198322454864</v>
      </c>
    </row>
    <row r="164" spans="1:18" ht="48" customHeight="1">
      <c r="A164" s="250"/>
      <c r="B164" s="343" t="s">
        <v>932</v>
      </c>
      <c r="C164" s="344" t="s">
        <v>933</v>
      </c>
      <c r="D164" s="345" t="s">
        <v>677</v>
      </c>
      <c r="E164" s="344" t="s">
        <v>934</v>
      </c>
      <c r="F164" s="346"/>
      <c r="G164" s="346"/>
      <c r="H164" s="347">
        <v>0</v>
      </c>
      <c r="I164" s="348">
        <v>6</v>
      </c>
      <c r="J164" s="349">
        <v>1905175</v>
      </c>
      <c r="K164" s="350">
        <v>1905175</v>
      </c>
      <c r="L164" s="350">
        <v>1905175</v>
      </c>
      <c r="M164" s="350">
        <v>1750625.17</v>
      </c>
      <c r="N164" s="350">
        <v>272812.99634681246</v>
      </c>
      <c r="O164" s="349">
        <v>1545031.5532579108</v>
      </c>
      <c r="P164" s="349">
        <v>1545031.5532579108</v>
      </c>
      <c r="Q164" s="349">
        <f t="shared" si="4"/>
        <v>2023438.1663468124</v>
      </c>
      <c r="R164" s="347">
        <f t="shared" si="5"/>
        <v>1.0620746998815398</v>
      </c>
    </row>
    <row r="165" spans="1:18" ht="32.25" customHeight="1">
      <c r="A165" s="250"/>
      <c r="B165" s="343" t="s">
        <v>935</v>
      </c>
      <c r="C165" s="344" t="s">
        <v>936</v>
      </c>
      <c r="D165" s="345" t="s">
        <v>937</v>
      </c>
      <c r="E165" s="344" t="s">
        <v>938</v>
      </c>
      <c r="F165" s="346"/>
      <c r="G165" s="346"/>
      <c r="H165" s="347">
        <v>0</v>
      </c>
      <c r="I165" s="348">
        <v>6</v>
      </c>
      <c r="J165" s="349">
        <v>1333059</v>
      </c>
      <c r="K165" s="350">
        <v>1333059</v>
      </c>
      <c r="L165" s="350">
        <v>1333059</v>
      </c>
      <c r="M165" s="350">
        <v>1332779.18</v>
      </c>
      <c r="N165" s="350">
        <v>190888.40662778247</v>
      </c>
      <c r="O165" s="349">
        <v>1081065.1081157569</v>
      </c>
      <c r="P165" s="349">
        <v>1081065.1081157569</v>
      </c>
      <c r="Q165" s="349">
        <f t="shared" si="4"/>
        <v>1523667.5866277823</v>
      </c>
      <c r="R165" s="347">
        <f t="shared" si="5"/>
        <v>1.14298585931139</v>
      </c>
    </row>
    <row r="166" spans="1:18" ht="32.25" customHeight="1">
      <c r="A166" s="250"/>
      <c r="B166" s="343" t="s">
        <v>939</v>
      </c>
      <c r="C166" s="344" t="s">
        <v>940</v>
      </c>
      <c r="D166" s="345" t="s">
        <v>941</v>
      </c>
      <c r="E166" s="344" t="s">
        <v>586</v>
      </c>
      <c r="F166" s="346"/>
      <c r="G166" s="346"/>
      <c r="H166" s="347">
        <v>0</v>
      </c>
      <c r="I166" s="348">
        <v>3</v>
      </c>
      <c r="J166" s="349">
        <v>509737</v>
      </c>
      <c r="K166" s="350">
        <v>509737</v>
      </c>
      <c r="L166" s="350">
        <v>509737</v>
      </c>
      <c r="M166" s="350">
        <v>508095.59</v>
      </c>
      <c r="N166" s="349">
        <v>20931.159553596375</v>
      </c>
      <c r="O166" s="349">
        <v>488803.19708465936</v>
      </c>
      <c r="P166" s="349">
        <v>488803.19708465936</v>
      </c>
      <c r="Q166" s="349">
        <f t="shared" si="4"/>
        <v>529026.74955359637</v>
      </c>
      <c r="R166" s="347">
        <f t="shared" si="5"/>
        <v>1.0378425532256759</v>
      </c>
    </row>
    <row r="167" spans="1:18" ht="38.25" customHeight="1">
      <c r="A167" s="250"/>
      <c r="B167" s="343" t="s">
        <v>942</v>
      </c>
      <c r="C167" s="344" t="s">
        <v>943</v>
      </c>
      <c r="D167" s="345" t="s">
        <v>677</v>
      </c>
      <c r="E167" s="344" t="s">
        <v>944</v>
      </c>
      <c r="F167" s="346"/>
      <c r="G167" s="346"/>
      <c r="H167" s="347">
        <v>0</v>
      </c>
      <c r="I167" s="348">
        <v>6</v>
      </c>
      <c r="J167" s="349">
        <v>1894683</v>
      </c>
      <c r="K167" s="350">
        <v>1894683</v>
      </c>
      <c r="L167" s="350">
        <v>1894683</v>
      </c>
      <c r="M167" s="350">
        <v>1557717.55</v>
      </c>
      <c r="N167" s="350">
        <v>271310.58635420247</v>
      </c>
      <c r="O167" s="349">
        <v>1536522.9012670007</v>
      </c>
      <c r="P167" s="349">
        <v>1536522.9012670007</v>
      </c>
      <c r="Q167" s="349">
        <f t="shared" si="4"/>
        <v>1829028.1363542024</v>
      </c>
      <c r="R167" s="347">
        <f t="shared" si="5"/>
        <v>0.96534783726576023</v>
      </c>
    </row>
    <row r="168" spans="1:18" ht="38.25" customHeight="1">
      <c r="A168" s="250"/>
      <c r="B168" s="343" t="s">
        <v>945</v>
      </c>
      <c r="C168" s="344" t="s">
        <v>946</v>
      </c>
      <c r="D168" s="345" t="s">
        <v>947</v>
      </c>
      <c r="E168" s="344" t="s">
        <v>948</v>
      </c>
      <c r="F168" s="346"/>
      <c r="G168" s="346"/>
      <c r="H168" s="347">
        <v>0</v>
      </c>
      <c r="I168" s="348">
        <v>4</v>
      </c>
      <c r="J168" s="349">
        <v>476150</v>
      </c>
      <c r="K168" s="350">
        <v>476150</v>
      </c>
      <c r="L168" s="350">
        <v>476150</v>
      </c>
      <c r="M168" s="350">
        <v>2043583</v>
      </c>
      <c r="N168" s="350">
        <v>140333.9431963753</v>
      </c>
      <c r="O168" s="349">
        <v>326278.65252387477</v>
      </c>
      <c r="P168" s="349">
        <v>326278.65252387477</v>
      </c>
      <c r="Q168" s="349">
        <f t="shared" si="4"/>
        <v>2183916.9431963754</v>
      </c>
      <c r="R168" s="347">
        <f t="shared" si="5"/>
        <v>4.5866154430250452</v>
      </c>
    </row>
    <row r="169" spans="1:18" ht="32.25" customHeight="1">
      <c r="A169" s="250"/>
      <c r="B169" s="343" t="s">
        <v>949</v>
      </c>
      <c r="C169" s="344" t="s">
        <v>950</v>
      </c>
      <c r="D169" s="345" t="s">
        <v>951</v>
      </c>
      <c r="E169" s="344" t="s">
        <v>952</v>
      </c>
      <c r="F169" s="346"/>
      <c r="G169" s="346"/>
      <c r="H169" s="347">
        <v>0</v>
      </c>
      <c r="I169" s="348">
        <v>2</v>
      </c>
      <c r="J169" s="349">
        <v>485382</v>
      </c>
      <c r="K169" s="350">
        <v>485382</v>
      </c>
      <c r="L169" s="350">
        <v>485382</v>
      </c>
      <c r="M169" s="350">
        <v>0</v>
      </c>
      <c r="N169" s="350">
        <v>427159.75417143799</v>
      </c>
      <c r="O169" s="349">
        <v>0</v>
      </c>
      <c r="P169" s="349">
        <v>0</v>
      </c>
      <c r="Q169" s="349">
        <f t="shared" si="4"/>
        <v>427159.75417143799</v>
      </c>
      <c r="R169" s="347">
        <f t="shared" si="5"/>
        <v>0.88004860948992336</v>
      </c>
    </row>
    <row r="170" spans="1:18" ht="32.25" customHeight="1">
      <c r="A170" s="250"/>
      <c r="B170" s="343" t="s">
        <v>953</v>
      </c>
      <c r="C170" s="344" t="s">
        <v>954</v>
      </c>
      <c r="D170" s="345" t="s">
        <v>955</v>
      </c>
      <c r="E170" s="344" t="s">
        <v>956</v>
      </c>
      <c r="F170" s="346"/>
      <c r="G170" s="346"/>
      <c r="H170" s="347">
        <v>0</v>
      </c>
      <c r="I170" s="348">
        <v>2</v>
      </c>
      <c r="J170" s="349">
        <v>514433</v>
      </c>
      <c r="K170" s="350">
        <v>514433</v>
      </c>
      <c r="L170" s="350">
        <v>514433</v>
      </c>
      <c r="M170" s="350">
        <v>511560</v>
      </c>
      <c r="N170" s="350">
        <v>452726.04632572975</v>
      </c>
      <c r="O170" s="349">
        <v>511560</v>
      </c>
      <c r="P170" s="349">
        <v>511560</v>
      </c>
      <c r="Q170" s="349">
        <f t="shared" si="4"/>
        <v>964286.04632572969</v>
      </c>
      <c r="R170" s="347">
        <f t="shared" si="5"/>
        <v>1.8744638200226846</v>
      </c>
    </row>
    <row r="171" spans="1:18" ht="32.25" customHeight="1">
      <c r="A171" s="250"/>
      <c r="B171" s="410" t="s">
        <v>957</v>
      </c>
      <c r="C171" s="406" t="s">
        <v>958</v>
      </c>
      <c r="D171" s="411" t="s">
        <v>959</v>
      </c>
      <c r="E171" s="406" t="s">
        <v>960</v>
      </c>
      <c r="F171" s="315"/>
      <c r="G171" s="315"/>
      <c r="H171" s="412">
        <v>0</v>
      </c>
      <c r="I171" s="413">
        <v>3</v>
      </c>
      <c r="J171" s="414">
        <v>491495</v>
      </c>
      <c r="K171" s="415">
        <v>491495</v>
      </c>
      <c r="L171" s="415">
        <v>491495</v>
      </c>
      <c r="M171" s="415">
        <v>484606.42</v>
      </c>
      <c r="N171" s="414">
        <v>20182.094422800092</v>
      </c>
      <c r="O171" s="414">
        <v>471310.35681366007</v>
      </c>
      <c r="P171" s="414">
        <v>471310.35681366007</v>
      </c>
      <c r="Q171" s="414">
        <f t="shared" si="4"/>
        <v>504788.5144228001</v>
      </c>
      <c r="R171" s="412">
        <f t="shared" si="5"/>
        <v>1.0270471000168875</v>
      </c>
    </row>
    <row r="172" spans="1:18" ht="45.75" customHeight="1">
      <c r="A172" s="250"/>
      <c r="B172" s="343" t="s">
        <v>961</v>
      </c>
      <c r="C172" s="344" t="s">
        <v>962</v>
      </c>
      <c r="D172" s="345" t="s">
        <v>963</v>
      </c>
      <c r="E172" s="344" t="s">
        <v>964</v>
      </c>
      <c r="F172" s="346"/>
      <c r="G172" s="346"/>
      <c r="H172" s="347">
        <v>0</v>
      </c>
      <c r="I172" s="348">
        <v>4</v>
      </c>
      <c r="J172" s="349">
        <v>496601</v>
      </c>
      <c r="K172" s="350">
        <v>496601</v>
      </c>
      <c r="L172" s="350">
        <v>496601</v>
      </c>
      <c r="M172" s="350">
        <v>1423749.6</v>
      </c>
      <c r="N172" s="350">
        <v>146361.39142132347</v>
      </c>
      <c r="O172" s="349">
        <v>340292.56562429643</v>
      </c>
      <c r="P172" s="349">
        <v>340292.56562429643</v>
      </c>
      <c r="Q172" s="349">
        <f t="shared" si="4"/>
        <v>1570110.9914213235</v>
      </c>
      <c r="R172" s="347">
        <f t="shared" si="5"/>
        <v>3.1617153236125652</v>
      </c>
    </row>
    <row r="173" spans="1:18" ht="32.25" customHeight="1">
      <c r="A173" s="250"/>
      <c r="B173" s="343" t="s">
        <v>965</v>
      </c>
      <c r="C173" s="344" t="s">
        <v>966</v>
      </c>
      <c r="D173" s="345" t="s">
        <v>967</v>
      </c>
      <c r="E173" s="344" t="s">
        <v>968</v>
      </c>
      <c r="F173" s="346"/>
      <c r="G173" s="346"/>
      <c r="H173" s="347">
        <v>0</v>
      </c>
      <c r="I173" s="348">
        <v>3</v>
      </c>
      <c r="J173" s="349">
        <v>490750</v>
      </c>
      <c r="K173" s="350">
        <v>490750</v>
      </c>
      <c r="L173" s="350">
        <v>490750</v>
      </c>
      <c r="M173" s="350">
        <v>484606.42</v>
      </c>
      <c r="N173" s="349">
        <v>20151.502737543913</v>
      </c>
      <c r="O173" s="349">
        <v>470595.95236228994</v>
      </c>
      <c r="P173" s="349">
        <v>470595.95236228994</v>
      </c>
      <c r="Q173" s="349">
        <f t="shared" si="4"/>
        <v>504757.92273754388</v>
      </c>
      <c r="R173" s="347">
        <f t="shared" si="5"/>
        <v>1.0285439077688108</v>
      </c>
    </row>
    <row r="174" spans="1:18" ht="32.25" customHeight="1">
      <c r="A174" s="250"/>
      <c r="B174" s="343" t="s">
        <v>969</v>
      </c>
      <c r="C174" s="344" t="s">
        <v>970</v>
      </c>
      <c r="D174" s="345" t="s">
        <v>971</v>
      </c>
      <c r="E174" s="344" t="s">
        <v>972</v>
      </c>
      <c r="F174" s="346"/>
      <c r="G174" s="346"/>
      <c r="H174" s="347">
        <v>0</v>
      </c>
      <c r="I174" s="348">
        <v>4</v>
      </c>
      <c r="J174" s="349">
        <v>564085</v>
      </c>
      <c r="K174" s="350">
        <v>564085</v>
      </c>
      <c r="L174" s="350">
        <v>564085</v>
      </c>
      <c r="M174" s="350">
        <v>0</v>
      </c>
      <c r="N174" s="350">
        <v>166250.70324042291</v>
      </c>
      <c r="O174" s="349">
        <v>386535.53230899904</v>
      </c>
      <c r="P174" s="349">
        <v>386535.53230899904</v>
      </c>
      <c r="Q174" s="349">
        <f t="shared" si="4"/>
        <v>166250.70324042291</v>
      </c>
      <c r="R174" s="347">
        <f t="shared" si="5"/>
        <v>0.29472633245064644</v>
      </c>
    </row>
    <row r="175" spans="1:18" ht="41.25" customHeight="1">
      <c r="A175" s="250"/>
      <c r="B175" s="343" t="s">
        <v>973</v>
      </c>
      <c r="C175" s="344" t="s">
        <v>974</v>
      </c>
      <c r="D175" s="345" t="s">
        <v>975</v>
      </c>
      <c r="E175" s="344" t="s">
        <v>976</v>
      </c>
      <c r="F175" s="346"/>
      <c r="G175" s="346"/>
      <c r="H175" s="347">
        <v>0</v>
      </c>
      <c r="I175" s="348">
        <v>6</v>
      </c>
      <c r="J175" s="349">
        <v>458496</v>
      </c>
      <c r="K175" s="350">
        <v>458496</v>
      </c>
      <c r="L175" s="350">
        <v>458496</v>
      </c>
      <c r="M175" s="350">
        <v>447665.31</v>
      </c>
      <c r="N175" s="350">
        <v>65654.686615679995</v>
      </c>
      <c r="O175" s="349">
        <v>371824.52375374391</v>
      </c>
      <c r="P175" s="349">
        <v>371824.52375374391</v>
      </c>
      <c r="Q175" s="349">
        <f t="shared" si="4"/>
        <v>513319.99661567999</v>
      </c>
      <c r="R175" s="347">
        <f t="shared" si="5"/>
        <v>1.1195735548743719</v>
      </c>
    </row>
    <row r="176" spans="1:18" ht="32.25" customHeight="1">
      <c r="A176" s="250"/>
      <c r="B176" s="343" t="s">
        <v>977</v>
      </c>
      <c r="C176" s="344" t="s">
        <v>978</v>
      </c>
      <c r="D176" s="345" t="s">
        <v>979</v>
      </c>
      <c r="E176" s="344" t="s">
        <v>980</v>
      </c>
      <c r="F176" s="346"/>
      <c r="G176" s="346"/>
      <c r="H176" s="347">
        <v>0</v>
      </c>
      <c r="I176" s="348">
        <v>3</v>
      </c>
      <c r="J176" s="349">
        <v>455094</v>
      </c>
      <c r="K176" s="350">
        <v>455094</v>
      </c>
      <c r="L176" s="350">
        <v>455094</v>
      </c>
      <c r="M176" s="350">
        <v>449350.91</v>
      </c>
      <c r="N176" s="349">
        <v>18687.372362383718</v>
      </c>
      <c r="O176" s="349">
        <v>436404.26764006924</v>
      </c>
      <c r="P176" s="349">
        <v>436404.26764006924</v>
      </c>
      <c r="Q176" s="349">
        <f t="shared" si="4"/>
        <v>468038.28236238367</v>
      </c>
      <c r="R176" s="347">
        <f t="shared" si="5"/>
        <v>1.0284430960689082</v>
      </c>
    </row>
    <row r="177" spans="1:18" ht="32.25" customHeight="1">
      <c r="A177" s="250"/>
      <c r="B177" s="343" t="s">
        <v>981</v>
      </c>
      <c r="C177" s="344" t="s">
        <v>982</v>
      </c>
      <c r="D177" s="345" t="s">
        <v>983</v>
      </c>
      <c r="E177" s="344" t="s">
        <v>984</v>
      </c>
      <c r="F177" s="346"/>
      <c r="G177" s="346"/>
      <c r="H177" s="347">
        <v>0</v>
      </c>
      <c r="I177" s="348">
        <v>3</v>
      </c>
      <c r="J177" s="349">
        <v>528576</v>
      </c>
      <c r="K177" s="350">
        <v>528576</v>
      </c>
      <c r="L177" s="350">
        <v>528576</v>
      </c>
      <c r="M177" s="350">
        <v>506677.14999999997</v>
      </c>
      <c r="N177" s="349">
        <v>21704.739095262375</v>
      </c>
      <c r="O177" s="349">
        <v>506868.51984890428</v>
      </c>
      <c r="P177" s="349">
        <v>506868.51984890428</v>
      </c>
      <c r="Q177" s="349">
        <f t="shared" si="4"/>
        <v>528381.88909526239</v>
      </c>
      <c r="R177" s="347">
        <f t="shared" si="5"/>
        <v>0.99963276632927411</v>
      </c>
    </row>
    <row r="178" spans="1:18" ht="32.25" customHeight="1">
      <c r="A178" s="250"/>
      <c r="B178" s="343" t="s">
        <v>985</v>
      </c>
      <c r="C178" s="344" t="s">
        <v>986</v>
      </c>
      <c r="D178" s="345" t="s">
        <v>987</v>
      </c>
      <c r="E178" s="344" t="s">
        <v>988</v>
      </c>
      <c r="F178" s="346"/>
      <c r="G178" s="346"/>
      <c r="H178" s="347">
        <v>0</v>
      </c>
      <c r="I178" s="348">
        <v>6</v>
      </c>
      <c r="J178" s="349">
        <v>892135</v>
      </c>
      <c r="K178" s="350">
        <v>892135</v>
      </c>
      <c r="L178" s="350">
        <v>892135</v>
      </c>
      <c r="M178" s="350">
        <v>892045.48</v>
      </c>
      <c r="N178" s="350">
        <v>127749.95603861249</v>
      </c>
      <c r="O178" s="349">
        <v>723490.87341884407</v>
      </c>
      <c r="P178" s="349">
        <v>723490.87341884407</v>
      </c>
      <c r="Q178" s="349">
        <f t="shared" si="4"/>
        <v>1019795.4360386125</v>
      </c>
      <c r="R178" s="347">
        <f t="shared" si="5"/>
        <v>1.1430954239421305</v>
      </c>
    </row>
    <row r="179" spans="1:18" ht="32.25" customHeight="1">
      <c r="A179" s="250"/>
      <c r="B179" s="343" t="s">
        <v>989</v>
      </c>
      <c r="C179" s="344" t="s">
        <v>990</v>
      </c>
      <c r="D179" s="345" t="s">
        <v>991</v>
      </c>
      <c r="E179" s="344" t="s">
        <v>992</v>
      </c>
      <c r="F179" s="346"/>
      <c r="G179" s="346"/>
      <c r="H179" s="347">
        <v>0</v>
      </c>
      <c r="I179" s="348">
        <v>3</v>
      </c>
      <c r="J179" s="349">
        <v>512820</v>
      </c>
      <c r="K179" s="350">
        <v>512820</v>
      </c>
      <c r="L179" s="350">
        <v>512820</v>
      </c>
      <c r="M179" s="350">
        <v>506677.15</v>
      </c>
      <c r="N179" s="349">
        <v>21057.755749092754</v>
      </c>
      <c r="O179" s="349">
        <v>491759.58490153751</v>
      </c>
      <c r="P179" s="349">
        <v>491759.58490153751</v>
      </c>
      <c r="Q179" s="349">
        <f t="shared" si="4"/>
        <v>527734.90574909281</v>
      </c>
      <c r="R179" s="347">
        <f t="shared" si="5"/>
        <v>1.0290840952948264</v>
      </c>
    </row>
    <row r="180" spans="1:18" ht="32.25" customHeight="1">
      <c r="A180" s="250"/>
      <c r="B180" s="343" t="s">
        <v>993</v>
      </c>
      <c r="C180" s="344" t="s">
        <v>994</v>
      </c>
      <c r="D180" s="345" t="s">
        <v>995</v>
      </c>
      <c r="E180" s="344" t="s">
        <v>996</v>
      </c>
      <c r="F180" s="346"/>
      <c r="G180" s="346"/>
      <c r="H180" s="347">
        <v>0</v>
      </c>
      <c r="I180" s="348">
        <v>6</v>
      </c>
      <c r="J180" s="349">
        <v>1198059</v>
      </c>
      <c r="K180" s="350">
        <v>1198059</v>
      </c>
      <c r="L180" s="350">
        <v>1198059</v>
      </c>
      <c r="M180" s="350">
        <v>1198059</v>
      </c>
      <c r="N180" s="350">
        <v>171556.97801528248</v>
      </c>
      <c r="O180" s="349">
        <v>971584.74033336528</v>
      </c>
      <c r="P180" s="349">
        <v>971584.74033336528</v>
      </c>
      <c r="Q180" s="349">
        <f t="shared" si="4"/>
        <v>1369615.9780152824</v>
      </c>
      <c r="R180" s="347">
        <f t="shared" si="5"/>
        <v>1.1431957675</v>
      </c>
    </row>
    <row r="181" spans="1:18" ht="32.25" customHeight="1">
      <c r="A181" s="250"/>
      <c r="B181" s="343" t="s">
        <v>997</v>
      </c>
      <c r="C181" s="344" t="s">
        <v>998</v>
      </c>
      <c r="D181" s="345" t="s">
        <v>999</v>
      </c>
      <c r="E181" s="344" t="s">
        <v>1000</v>
      </c>
      <c r="F181" s="346"/>
      <c r="G181" s="346"/>
      <c r="H181" s="347">
        <v>0</v>
      </c>
      <c r="I181" s="348">
        <v>6</v>
      </c>
      <c r="J181" s="349">
        <v>1020094</v>
      </c>
      <c r="K181" s="350">
        <v>1020094</v>
      </c>
      <c r="L181" s="350">
        <v>1020094</v>
      </c>
      <c r="M181" s="350">
        <v>1019971.85</v>
      </c>
      <c r="N181" s="350">
        <v>146073.14325214498</v>
      </c>
      <c r="O181" s="349">
        <v>827261.23179711844</v>
      </c>
      <c r="P181" s="349">
        <v>827261.23179711844</v>
      </c>
      <c r="Q181" s="349">
        <f t="shared" si="4"/>
        <v>1166044.9932521449</v>
      </c>
      <c r="R181" s="347">
        <f t="shared" si="5"/>
        <v>1.1430760236332582</v>
      </c>
    </row>
    <row r="182" spans="1:18" ht="32.25" customHeight="1">
      <c r="A182" s="250"/>
      <c r="B182" s="343" t="s">
        <v>1001</v>
      </c>
      <c r="C182" s="344" t="s">
        <v>1002</v>
      </c>
      <c r="D182" s="345" t="s">
        <v>1003</v>
      </c>
      <c r="E182" s="344" t="s">
        <v>1004</v>
      </c>
      <c r="F182" s="346"/>
      <c r="G182" s="346"/>
      <c r="H182" s="347">
        <v>0</v>
      </c>
      <c r="I182" s="348">
        <v>6</v>
      </c>
      <c r="J182" s="349">
        <v>548032</v>
      </c>
      <c r="K182" s="350">
        <v>548032</v>
      </c>
      <c r="L182" s="350">
        <v>548032</v>
      </c>
      <c r="M182" s="350">
        <v>546539.1</v>
      </c>
      <c r="N182" s="350">
        <v>78475.862854559993</v>
      </c>
      <c r="O182" s="349">
        <v>444435.1475297751</v>
      </c>
      <c r="P182" s="349">
        <v>444435.1475297751</v>
      </c>
      <c r="Q182" s="349">
        <f t="shared" si="4"/>
        <v>625014.96285456</v>
      </c>
      <c r="R182" s="347">
        <f t="shared" si="5"/>
        <v>1.1404716564991826</v>
      </c>
    </row>
    <row r="183" spans="1:18" ht="32.25" customHeight="1">
      <c r="A183" s="250"/>
      <c r="B183" s="343" t="s">
        <v>1005</v>
      </c>
      <c r="C183" s="344" t="s">
        <v>1006</v>
      </c>
      <c r="D183" s="345" t="s">
        <v>1007</v>
      </c>
      <c r="E183" s="344" t="s">
        <v>1008</v>
      </c>
      <c r="F183" s="346"/>
      <c r="G183" s="346"/>
      <c r="H183" s="347">
        <v>0</v>
      </c>
      <c r="I183" s="348">
        <v>4</v>
      </c>
      <c r="J183" s="349">
        <v>453850</v>
      </c>
      <c r="K183" s="350">
        <v>453850</v>
      </c>
      <c r="L183" s="350">
        <v>453850</v>
      </c>
      <c r="M183" s="350">
        <v>0</v>
      </c>
      <c r="N183" s="350">
        <v>133761.54598272589</v>
      </c>
      <c r="O183" s="349">
        <v>310997.72434728668</v>
      </c>
      <c r="P183" s="349">
        <v>310997.72434728668</v>
      </c>
      <c r="Q183" s="349">
        <f t="shared" si="4"/>
        <v>133761.54598272589</v>
      </c>
      <c r="R183" s="347">
        <f t="shared" si="5"/>
        <v>0.29472633245064644</v>
      </c>
    </row>
    <row r="184" spans="1:18" ht="32.25" customHeight="1">
      <c r="A184" s="250"/>
      <c r="B184" s="343" t="s">
        <v>1009</v>
      </c>
      <c r="C184" s="344" t="s">
        <v>1010</v>
      </c>
      <c r="D184" s="345" t="s">
        <v>1011</v>
      </c>
      <c r="E184" s="344" t="s">
        <v>1012</v>
      </c>
      <c r="F184" s="346"/>
      <c r="G184" s="346"/>
      <c r="H184" s="347">
        <v>0</v>
      </c>
      <c r="I184" s="348">
        <v>6</v>
      </c>
      <c r="J184" s="349">
        <v>569229</v>
      </c>
      <c r="K184" s="350">
        <v>569229</v>
      </c>
      <c r="L184" s="350">
        <v>569229</v>
      </c>
      <c r="M184" s="350">
        <v>0</v>
      </c>
      <c r="N184" s="350">
        <v>81511.183538257494</v>
      </c>
      <c r="O184" s="349">
        <v>461625.18720298517</v>
      </c>
      <c r="P184" s="349">
        <v>461625.18720298517</v>
      </c>
      <c r="Q184" s="349">
        <f t="shared" si="4"/>
        <v>81511.183538257494</v>
      </c>
      <c r="R184" s="347">
        <f t="shared" si="5"/>
        <v>0.14319576749999999</v>
      </c>
    </row>
    <row r="185" spans="1:18" ht="39" customHeight="1">
      <c r="A185" s="250"/>
      <c r="B185" s="343" t="s">
        <v>1013</v>
      </c>
      <c r="C185" s="344" t="s">
        <v>1014</v>
      </c>
      <c r="D185" s="345" t="s">
        <v>1015</v>
      </c>
      <c r="E185" s="344" t="s">
        <v>1016</v>
      </c>
      <c r="F185" s="346"/>
      <c r="G185" s="346"/>
      <c r="H185" s="347">
        <v>0</v>
      </c>
      <c r="I185" s="348">
        <v>6</v>
      </c>
      <c r="J185" s="349">
        <v>582948</v>
      </c>
      <c r="K185" s="350">
        <v>582948</v>
      </c>
      <c r="L185" s="350">
        <v>582948</v>
      </c>
      <c r="M185" s="350">
        <v>0</v>
      </c>
      <c r="N185" s="350">
        <v>83475.686272589999</v>
      </c>
      <c r="O185" s="349">
        <v>472750.82546673797</v>
      </c>
      <c r="P185" s="349">
        <v>472750.82546673797</v>
      </c>
      <c r="Q185" s="349">
        <f t="shared" si="4"/>
        <v>83475.686272589999</v>
      </c>
      <c r="R185" s="347">
        <f t="shared" si="5"/>
        <v>0.14319576749999999</v>
      </c>
    </row>
    <row r="186" spans="1:18" ht="32.25" customHeight="1">
      <c r="A186" s="250"/>
      <c r="B186" s="343" t="s">
        <v>1017</v>
      </c>
      <c r="C186" s="344" t="s">
        <v>1018</v>
      </c>
      <c r="D186" s="345" t="s">
        <v>1019</v>
      </c>
      <c r="E186" s="344" t="s">
        <v>1020</v>
      </c>
      <c r="F186" s="346"/>
      <c r="G186" s="346"/>
      <c r="H186" s="347">
        <v>0</v>
      </c>
      <c r="I186" s="348">
        <v>6</v>
      </c>
      <c r="J186" s="349">
        <v>474092</v>
      </c>
      <c r="K186" s="350">
        <v>474092</v>
      </c>
      <c r="L186" s="350">
        <v>474092</v>
      </c>
      <c r="M186" s="350">
        <v>0</v>
      </c>
      <c r="N186" s="350">
        <v>67887.967805609995</v>
      </c>
      <c r="O186" s="349">
        <v>384472.34461251559</v>
      </c>
      <c r="P186" s="349">
        <v>384472.34461251559</v>
      </c>
      <c r="Q186" s="349">
        <f t="shared" si="4"/>
        <v>67887.967805609995</v>
      </c>
      <c r="R186" s="347">
        <f t="shared" si="5"/>
        <v>0.14319576749999999</v>
      </c>
    </row>
    <row r="187" spans="1:18" ht="32.25" customHeight="1">
      <c r="A187" s="250"/>
      <c r="B187" s="343" t="s">
        <v>1021</v>
      </c>
      <c r="C187" s="344" t="s">
        <v>1022</v>
      </c>
      <c r="D187" s="345" t="s">
        <v>1023</v>
      </c>
      <c r="E187" s="344" t="s">
        <v>1024</v>
      </c>
      <c r="F187" s="346"/>
      <c r="G187" s="346"/>
      <c r="H187" s="347">
        <v>0</v>
      </c>
      <c r="I187" s="348">
        <v>3</v>
      </c>
      <c r="J187" s="349">
        <v>523830</v>
      </c>
      <c r="K187" s="350">
        <v>523830</v>
      </c>
      <c r="L187" s="350">
        <v>523830</v>
      </c>
      <c r="M187" s="350">
        <v>493360.11</v>
      </c>
      <c r="N187" s="349">
        <v>21509.855688247841</v>
      </c>
      <c r="O187" s="349">
        <v>502317.42786742403</v>
      </c>
      <c r="P187" s="349">
        <v>502317.42786742403</v>
      </c>
      <c r="Q187" s="349">
        <f t="shared" si="4"/>
        <v>514869.96568824782</v>
      </c>
      <c r="R187" s="347">
        <f t="shared" si="5"/>
        <v>0.98289514859448257</v>
      </c>
    </row>
    <row r="188" spans="1:18" ht="49.5" customHeight="1">
      <c r="A188" s="250"/>
      <c r="B188" s="343" t="s">
        <v>1025</v>
      </c>
      <c r="C188" s="344" t="s">
        <v>1026</v>
      </c>
      <c r="D188" s="345" t="s">
        <v>1027</v>
      </c>
      <c r="E188" s="344" t="s">
        <v>1028</v>
      </c>
      <c r="F188" s="346"/>
      <c r="G188" s="346"/>
      <c r="H188" s="347">
        <v>0</v>
      </c>
      <c r="I188" s="348">
        <v>6</v>
      </c>
      <c r="J188" s="349">
        <v>587814</v>
      </c>
      <c r="K188" s="350">
        <v>587814</v>
      </c>
      <c r="L188" s="350">
        <v>587814</v>
      </c>
      <c r="M188" s="350">
        <v>0</v>
      </c>
      <c r="N188" s="350">
        <v>84172.47687724499</v>
      </c>
      <c r="O188" s="349">
        <v>476696.98450102773</v>
      </c>
      <c r="P188" s="349">
        <v>476696.98450102773</v>
      </c>
      <c r="Q188" s="349">
        <f t="shared" si="4"/>
        <v>84172.47687724499</v>
      </c>
      <c r="R188" s="347">
        <f t="shared" si="5"/>
        <v>0.14319576749999999</v>
      </c>
    </row>
    <row r="189" spans="1:18" ht="32.25" customHeight="1">
      <c r="A189" s="250"/>
      <c r="B189" s="343" t="s">
        <v>1029</v>
      </c>
      <c r="C189" s="344" t="s">
        <v>1030</v>
      </c>
      <c r="D189" s="345" t="s">
        <v>1031</v>
      </c>
      <c r="E189" s="344" t="s">
        <v>1032</v>
      </c>
      <c r="F189" s="346"/>
      <c r="G189" s="346"/>
      <c r="H189" s="347">
        <v>0</v>
      </c>
      <c r="I189" s="348">
        <v>6</v>
      </c>
      <c r="J189" s="349">
        <v>529416</v>
      </c>
      <c r="K189" s="350">
        <v>529416</v>
      </c>
      <c r="L189" s="350">
        <v>529416</v>
      </c>
      <c r="M189" s="350">
        <v>529104.81000000006</v>
      </c>
      <c r="N189" s="350">
        <v>75810.130446779993</v>
      </c>
      <c r="O189" s="349">
        <v>429338.21029542695</v>
      </c>
      <c r="P189" s="349">
        <v>429338.21029542695</v>
      </c>
      <c r="Q189" s="349">
        <f t="shared" si="4"/>
        <v>604914.94044678006</v>
      </c>
      <c r="R189" s="347">
        <f t="shared" si="5"/>
        <v>1.1426079688690558</v>
      </c>
    </row>
    <row r="190" spans="1:18" ht="32.25" customHeight="1">
      <c r="A190" s="250"/>
      <c r="B190" s="343" t="s">
        <v>1033</v>
      </c>
      <c r="C190" s="344" t="s">
        <v>1034</v>
      </c>
      <c r="D190" s="345" t="s">
        <v>1035</v>
      </c>
      <c r="E190" s="344" t="s">
        <v>1036</v>
      </c>
      <c r="F190" s="346"/>
      <c r="G190" s="346"/>
      <c r="H190" s="347">
        <v>0</v>
      </c>
      <c r="I190" s="348">
        <v>4</v>
      </c>
      <c r="J190" s="349">
        <v>429588</v>
      </c>
      <c r="K190" s="350">
        <v>429588</v>
      </c>
      <c r="L190" s="350">
        <v>429588</v>
      </c>
      <c r="M190" s="350">
        <v>425632.74</v>
      </c>
      <c r="N190" s="350">
        <v>126610.89570480831</v>
      </c>
      <c r="O190" s="349">
        <v>294372.34858852526</v>
      </c>
      <c r="P190" s="349">
        <v>294372.34858852526</v>
      </c>
      <c r="Q190" s="349">
        <f t="shared" si="4"/>
        <v>552243.63570480829</v>
      </c>
      <c r="R190" s="347">
        <f t="shared" si="5"/>
        <v>1.2855192316936419</v>
      </c>
    </row>
    <row r="191" spans="1:18" ht="32.25" customHeight="1">
      <c r="A191" s="250"/>
      <c r="B191" s="343" t="s">
        <v>1037</v>
      </c>
      <c r="C191" s="344" t="s">
        <v>1038</v>
      </c>
      <c r="D191" s="345" t="s">
        <v>1039</v>
      </c>
      <c r="E191" s="344" t="s">
        <v>1040</v>
      </c>
      <c r="F191" s="346"/>
      <c r="G191" s="346"/>
      <c r="H191" s="347">
        <v>0</v>
      </c>
      <c r="I191" s="348">
        <v>6</v>
      </c>
      <c r="J191" s="349">
        <v>726066</v>
      </c>
      <c r="K191" s="350">
        <v>726066</v>
      </c>
      <c r="L191" s="350">
        <v>726066</v>
      </c>
      <c r="M191" s="350">
        <v>725471.59000000008</v>
      </c>
      <c r="N191" s="350">
        <v>103969.578125655</v>
      </c>
      <c r="O191" s="349">
        <v>588814.61269844405</v>
      </c>
      <c r="P191" s="349">
        <v>588814.61269844405</v>
      </c>
      <c r="Q191" s="349">
        <f t="shared" si="4"/>
        <v>829441.16812565504</v>
      </c>
      <c r="R191" s="347">
        <f t="shared" si="5"/>
        <v>1.1423770953682655</v>
      </c>
    </row>
    <row r="192" spans="1:18" ht="32.25" customHeight="1">
      <c r="A192" s="250"/>
      <c r="B192" s="343" t="s">
        <v>1041</v>
      </c>
      <c r="C192" s="344" t="s">
        <v>1042</v>
      </c>
      <c r="D192" s="345" t="s">
        <v>1043</v>
      </c>
      <c r="E192" s="344" t="s">
        <v>1044</v>
      </c>
      <c r="F192" s="346"/>
      <c r="G192" s="346"/>
      <c r="H192" s="347">
        <v>0</v>
      </c>
      <c r="I192" s="348">
        <v>4</v>
      </c>
      <c r="J192" s="349">
        <v>500049</v>
      </c>
      <c r="K192" s="350">
        <v>500049</v>
      </c>
      <c r="L192" s="350">
        <v>500049</v>
      </c>
      <c r="M192" s="350">
        <v>0</v>
      </c>
      <c r="N192" s="350">
        <v>147377.6078156133</v>
      </c>
      <c r="O192" s="349">
        <v>342655.28492263163</v>
      </c>
      <c r="P192" s="349">
        <v>342655.28492263163</v>
      </c>
      <c r="Q192" s="349">
        <f t="shared" si="4"/>
        <v>147377.6078156133</v>
      </c>
      <c r="R192" s="347">
        <f t="shared" si="5"/>
        <v>0.29472633245064644</v>
      </c>
    </row>
    <row r="193" spans="1:18" ht="32.25" customHeight="1">
      <c r="A193" s="250"/>
      <c r="B193" s="343" t="s">
        <v>1045</v>
      </c>
      <c r="C193" s="344" t="s">
        <v>1046</v>
      </c>
      <c r="D193" s="345" t="s">
        <v>1047</v>
      </c>
      <c r="E193" s="344" t="s">
        <v>1048</v>
      </c>
      <c r="F193" s="346"/>
      <c r="G193" s="346"/>
      <c r="H193" s="347">
        <v>0</v>
      </c>
      <c r="I193" s="348">
        <v>6</v>
      </c>
      <c r="J193" s="349">
        <v>479406</v>
      </c>
      <c r="K193" s="350">
        <v>479406</v>
      </c>
      <c r="L193" s="350">
        <v>479406</v>
      </c>
      <c r="M193" s="350">
        <v>479157.20999999996</v>
      </c>
      <c r="N193" s="350">
        <v>68648.91011410499</v>
      </c>
      <c r="O193" s="349">
        <v>388781.81627470546</v>
      </c>
      <c r="P193" s="349">
        <v>388781.81627470546</v>
      </c>
      <c r="Q193" s="349">
        <f t="shared" si="4"/>
        <v>547806.12011410494</v>
      </c>
      <c r="R193" s="347">
        <f t="shared" si="5"/>
        <v>1.1426768127935507</v>
      </c>
    </row>
    <row r="194" spans="1:18" ht="32.25" customHeight="1">
      <c r="A194" s="250"/>
      <c r="B194" s="343" t="s">
        <v>1049</v>
      </c>
      <c r="C194" s="344" t="s">
        <v>1050</v>
      </c>
      <c r="D194" s="345" t="s">
        <v>1051</v>
      </c>
      <c r="E194" s="344" t="s">
        <v>1052</v>
      </c>
      <c r="F194" s="346"/>
      <c r="G194" s="346"/>
      <c r="H194" s="347">
        <v>0</v>
      </c>
      <c r="I194" s="348">
        <v>6</v>
      </c>
      <c r="J194" s="349">
        <v>624155</v>
      </c>
      <c r="K194" s="350">
        <v>624155</v>
      </c>
      <c r="L194" s="350">
        <v>624155</v>
      </c>
      <c r="M194" s="350">
        <v>624133.79999999993</v>
      </c>
      <c r="N194" s="350">
        <v>89376.354263962494</v>
      </c>
      <c r="O194" s="349">
        <v>506168.2885423603</v>
      </c>
      <c r="P194" s="349">
        <v>506168.2885423603</v>
      </c>
      <c r="Q194" s="349">
        <f t="shared" si="4"/>
        <v>713510.15426396241</v>
      </c>
      <c r="R194" s="347">
        <f t="shared" si="5"/>
        <v>1.1431618015780733</v>
      </c>
    </row>
    <row r="195" spans="1:18" ht="32.25" customHeight="1">
      <c r="A195" s="250"/>
      <c r="B195" s="343" t="s">
        <v>1053</v>
      </c>
      <c r="C195" s="344" t="s">
        <v>1054</v>
      </c>
      <c r="D195" s="345" t="s">
        <v>1055</v>
      </c>
      <c r="E195" s="344" t="s">
        <v>1056</v>
      </c>
      <c r="F195" s="346"/>
      <c r="G195" s="346"/>
      <c r="H195" s="347">
        <v>0</v>
      </c>
      <c r="I195" s="348">
        <v>4</v>
      </c>
      <c r="J195" s="349">
        <v>633954</v>
      </c>
      <c r="K195" s="350">
        <v>633954</v>
      </c>
      <c r="L195" s="350">
        <v>633954</v>
      </c>
      <c r="M195" s="350">
        <v>0</v>
      </c>
      <c r="N195" s="350">
        <v>186842.93736241711</v>
      </c>
      <c r="O195" s="349">
        <v>434412.80454083905</v>
      </c>
      <c r="P195" s="349">
        <v>434412.80454083905</v>
      </c>
      <c r="Q195" s="349">
        <f t="shared" si="4"/>
        <v>186842.93736241711</v>
      </c>
      <c r="R195" s="347">
        <f t="shared" si="5"/>
        <v>0.29472633245064644</v>
      </c>
    </row>
    <row r="196" spans="1:18" ht="32.25" customHeight="1">
      <c r="A196" s="250"/>
      <c r="B196" s="343" t="s">
        <v>1057</v>
      </c>
      <c r="C196" s="344" t="s">
        <v>1058</v>
      </c>
      <c r="D196" s="345" t="s">
        <v>1059</v>
      </c>
      <c r="E196" s="344" t="s">
        <v>1060</v>
      </c>
      <c r="F196" s="346"/>
      <c r="G196" s="346"/>
      <c r="H196" s="347">
        <v>0</v>
      </c>
      <c r="I196" s="348">
        <v>6</v>
      </c>
      <c r="J196" s="349">
        <v>522189</v>
      </c>
      <c r="K196" s="350">
        <v>522189</v>
      </c>
      <c r="L196" s="350">
        <v>522189</v>
      </c>
      <c r="M196" s="350">
        <v>522095.35000000003</v>
      </c>
      <c r="N196" s="350">
        <v>74775.254635057499</v>
      </c>
      <c r="O196" s="349">
        <v>423477.36127347627</v>
      </c>
      <c r="P196" s="349">
        <v>423477.36127347627</v>
      </c>
      <c r="Q196" s="349">
        <f t="shared" si="4"/>
        <v>596870.60463505751</v>
      </c>
      <c r="R196" s="347">
        <f t="shared" si="5"/>
        <v>1.1430164263036133</v>
      </c>
    </row>
    <row r="197" spans="1:18" ht="32.25" customHeight="1">
      <c r="A197" s="250"/>
      <c r="B197" s="343" t="s">
        <v>1061</v>
      </c>
      <c r="C197" s="344" t="s">
        <v>1062</v>
      </c>
      <c r="D197" s="345" t="s">
        <v>1063</v>
      </c>
      <c r="E197" s="344" t="s">
        <v>706</v>
      </c>
      <c r="F197" s="346"/>
      <c r="G197" s="346"/>
      <c r="H197" s="347">
        <v>0</v>
      </c>
      <c r="I197" s="348">
        <v>3</v>
      </c>
      <c r="J197" s="349">
        <v>478739</v>
      </c>
      <c r="K197" s="350">
        <v>478739</v>
      </c>
      <c r="L197" s="350">
        <v>478739</v>
      </c>
      <c r="M197" s="350">
        <v>475163.47</v>
      </c>
      <c r="N197" s="349">
        <v>19658.299070950659</v>
      </c>
      <c r="O197" s="349">
        <v>459078.2183147638</v>
      </c>
      <c r="P197" s="349">
        <v>459078.2183147638</v>
      </c>
      <c r="Q197" s="349">
        <f t="shared" si="4"/>
        <v>494821.76907095063</v>
      </c>
      <c r="R197" s="347">
        <f t="shared" si="5"/>
        <v>1.0335940231962524</v>
      </c>
    </row>
    <row r="198" spans="1:18" ht="32.25" customHeight="1">
      <c r="A198" s="250"/>
      <c r="B198" s="343" t="s">
        <v>1064</v>
      </c>
      <c r="C198" s="344" t="s">
        <v>1065</v>
      </c>
      <c r="D198" s="345" t="s">
        <v>1066</v>
      </c>
      <c r="E198" s="344" t="s">
        <v>1067</v>
      </c>
      <c r="F198" s="346"/>
      <c r="G198" s="346"/>
      <c r="H198" s="347">
        <v>0</v>
      </c>
      <c r="I198" s="348">
        <v>4</v>
      </c>
      <c r="J198" s="349">
        <v>441237</v>
      </c>
      <c r="K198" s="350">
        <v>441237</v>
      </c>
      <c r="L198" s="350">
        <v>441237</v>
      </c>
      <c r="M198" s="350">
        <v>0</v>
      </c>
      <c r="N198" s="350">
        <v>130044.16275152589</v>
      </c>
      <c r="O198" s="349">
        <v>302354.74914139858</v>
      </c>
      <c r="P198" s="349">
        <v>302354.74914139858</v>
      </c>
      <c r="Q198" s="349">
        <f t="shared" si="4"/>
        <v>130044.16275152589</v>
      </c>
      <c r="R198" s="347">
        <f t="shared" si="5"/>
        <v>0.29472633245064644</v>
      </c>
    </row>
    <row r="199" spans="1:18" ht="32.25" customHeight="1">
      <c r="A199" s="250"/>
      <c r="B199" s="351" t="s">
        <v>1068</v>
      </c>
      <c r="C199" s="352" t="s">
        <v>1069</v>
      </c>
      <c r="D199" s="345" t="s">
        <v>1070</v>
      </c>
      <c r="E199" s="344" t="s">
        <v>1071</v>
      </c>
      <c r="F199" s="346"/>
      <c r="G199" s="346"/>
      <c r="H199" s="347">
        <v>0</v>
      </c>
      <c r="I199" s="348">
        <v>2</v>
      </c>
      <c r="J199" s="349">
        <v>0</v>
      </c>
      <c r="K199" s="350">
        <v>918378</v>
      </c>
      <c r="L199" s="350">
        <v>918378</v>
      </c>
      <c r="M199" s="350">
        <v>0</v>
      </c>
      <c r="N199" s="350">
        <v>808217.28188613686</v>
      </c>
      <c r="O199" s="349">
        <v>0</v>
      </c>
      <c r="P199" s="349">
        <v>0</v>
      </c>
      <c r="Q199" s="349">
        <f t="shared" si="4"/>
        <v>808217.28188613686</v>
      </c>
      <c r="R199" s="347">
        <f t="shared" si="5"/>
        <v>0.88004860948992336</v>
      </c>
    </row>
    <row r="200" spans="1:18" ht="32.25" customHeight="1">
      <c r="A200" s="250"/>
      <c r="B200" s="351" t="s">
        <v>1068</v>
      </c>
      <c r="C200" s="352" t="s">
        <v>1069</v>
      </c>
      <c r="D200" s="345" t="s">
        <v>1070</v>
      </c>
      <c r="E200" s="344" t="s">
        <v>1071</v>
      </c>
      <c r="F200" s="346"/>
      <c r="G200" s="346"/>
      <c r="H200" s="347">
        <v>0</v>
      </c>
      <c r="I200" s="348">
        <v>6</v>
      </c>
      <c r="J200" s="349">
        <v>918378</v>
      </c>
      <c r="K200" s="350">
        <v>0</v>
      </c>
      <c r="L200" s="350">
        <v>0</v>
      </c>
      <c r="M200" s="350">
        <v>0</v>
      </c>
      <c r="N200" s="350">
        <v>0</v>
      </c>
      <c r="O200" s="349">
        <v>0</v>
      </c>
      <c r="P200" s="349">
        <v>0</v>
      </c>
      <c r="Q200" s="349">
        <f t="shared" si="4"/>
        <v>0</v>
      </c>
      <c r="R200" s="347">
        <v>0</v>
      </c>
    </row>
    <row r="201" spans="1:18" ht="49.5" customHeight="1">
      <c r="A201" s="250"/>
      <c r="B201" s="343" t="s">
        <v>1072</v>
      </c>
      <c r="C201" s="344" t="s">
        <v>1073</v>
      </c>
      <c r="D201" s="345" t="s">
        <v>1074</v>
      </c>
      <c r="E201" s="344" t="s">
        <v>1075</v>
      </c>
      <c r="F201" s="346"/>
      <c r="G201" s="346"/>
      <c r="H201" s="347">
        <v>0</v>
      </c>
      <c r="I201" s="348">
        <v>3</v>
      </c>
      <c r="J201" s="349">
        <v>270910.99999999953</v>
      </c>
      <c r="K201" s="350">
        <v>420817</v>
      </c>
      <c r="L201" s="350">
        <v>420817</v>
      </c>
      <c r="M201" s="350">
        <v>405341.72</v>
      </c>
      <c r="N201" s="349">
        <v>17279.867401946034</v>
      </c>
      <c r="O201" s="349">
        <v>403534.95035199542</v>
      </c>
      <c r="P201" s="349">
        <v>403534.95035199542</v>
      </c>
      <c r="Q201" s="349">
        <f t="shared" si="4"/>
        <v>422621.58740194602</v>
      </c>
      <c r="R201" s="347">
        <f t="shared" si="5"/>
        <v>1.0042882949166645</v>
      </c>
    </row>
    <row r="202" spans="1:18" ht="47.25" customHeight="1">
      <c r="A202" s="250"/>
      <c r="B202" s="343" t="s">
        <v>1072</v>
      </c>
      <c r="C202" s="344" t="s">
        <v>1073</v>
      </c>
      <c r="D202" s="345" t="s">
        <v>1074</v>
      </c>
      <c r="E202" s="344" t="s">
        <v>1075</v>
      </c>
      <c r="F202" s="346"/>
      <c r="G202" s="346"/>
      <c r="H202" s="347">
        <v>0</v>
      </c>
      <c r="I202" s="348">
        <v>6</v>
      </c>
      <c r="J202" s="349">
        <v>149906.00000000047</v>
      </c>
      <c r="K202" s="350">
        <v>0</v>
      </c>
      <c r="L202" s="350">
        <v>0</v>
      </c>
      <c r="M202" s="350">
        <v>0</v>
      </c>
      <c r="N202" s="350">
        <v>0</v>
      </c>
      <c r="O202" s="349">
        <v>0</v>
      </c>
      <c r="P202" s="349">
        <v>0</v>
      </c>
      <c r="Q202" s="349">
        <f t="shared" si="4"/>
        <v>0</v>
      </c>
      <c r="R202" s="347">
        <v>0</v>
      </c>
    </row>
    <row r="203" spans="1:18" ht="32.25" customHeight="1">
      <c r="A203" s="250"/>
      <c r="B203" s="343" t="s">
        <v>1076</v>
      </c>
      <c r="C203" s="344" t="s">
        <v>1077</v>
      </c>
      <c r="D203" s="345" t="s">
        <v>1078</v>
      </c>
      <c r="E203" s="344" t="s">
        <v>1079</v>
      </c>
      <c r="F203" s="346"/>
      <c r="G203" s="346"/>
      <c r="H203" s="347">
        <v>0</v>
      </c>
      <c r="I203" s="348">
        <v>6</v>
      </c>
      <c r="J203" s="349">
        <v>989562</v>
      </c>
      <c r="K203" s="350">
        <v>989562</v>
      </c>
      <c r="L203" s="350">
        <v>989562</v>
      </c>
      <c r="M203" s="350">
        <v>0</v>
      </c>
      <c r="N203" s="350">
        <v>141701.090078835</v>
      </c>
      <c r="O203" s="349">
        <v>802500.82743317785</v>
      </c>
      <c r="P203" s="349">
        <v>802500.82743317785</v>
      </c>
      <c r="Q203" s="349">
        <f t="shared" si="4"/>
        <v>141701.090078835</v>
      </c>
      <c r="R203" s="347">
        <f t="shared" si="5"/>
        <v>0.14319576749999999</v>
      </c>
    </row>
    <row r="204" spans="1:18" ht="32.25" customHeight="1">
      <c r="A204" s="250"/>
      <c r="B204" s="343" t="s">
        <v>1080</v>
      </c>
      <c r="C204" s="344" t="s">
        <v>1081</v>
      </c>
      <c r="D204" s="345" t="s">
        <v>1082</v>
      </c>
      <c r="E204" s="344" t="s">
        <v>1083</v>
      </c>
      <c r="F204" s="346"/>
      <c r="G204" s="346"/>
      <c r="H204" s="347">
        <v>0</v>
      </c>
      <c r="I204" s="348">
        <v>6</v>
      </c>
      <c r="J204" s="349">
        <v>1019500</v>
      </c>
      <c r="K204" s="350">
        <v>1019500</v>
      </c>
      <c r="L204" s="350">
        <v>1019500</v>
      </c>
      <c r="M204" s="350">
        <v>1011130.39</v>
      </c>
      <c r="N204" s="350">
        <v>145988.08496625</v>
      </c>
      <c r="O204" s="349">
        <v>826779.51817887591</v>
      </c>
      <c r="P204" s="349">
        <v>826779.51817887591</v>
      </c>
      <c r="Q204" s="349">
        <f t="shared" ref="Q204:Q221" si="6">M204+N204</f>
        <v>1157118.4749662499</v>
      </c>
      <c r="R204" s="347">
        <f t="shared" ref="R204:R221" si="7">(N204+M204)/L204</f>
        <v>1.1349862432233937</v>
      </c>
    </row>
    <row r="205" spans="1:18" ht="32.25" customHeight="1">
      <c r="A205" s="250"/>
      <c r="B205" s="410" t="s">
        <v>1084</v>
      </c>
      <c r="C205" s="406" t="s">
        <v>1085</v>
      </c>
      <c r="D205" s="411" t="s">
        <v>1086</v>
      </c>
      <c r="E205" s="406" t="s">
        <v>1087</v>
      </c>
      <c r="F205" s="315"/>
      <c r="G205" s="315"/>
      <c r="H205" s="412">
        <v>0</v>
      </c>
      <c r="I205" s="413">
        <v>6</v>
      </c>
      <c r="J205" s="414">
        <v>1278620</v>
      </c>
      <c r="K205" s="415">
        <v>1278620</v>
      </c>
      <c r="L205" s="415">
        <v>1278620</v>
      </c>
      <c r="M205" s="415">
        <v>1278594.1400000001</v>
      </c>
      <c r="N205" s="415">
        <v>183092.97224084998</v>
      </c>
      <c r="O205" s="414">
        <v>1036916.9470660856</v>
      </c>
      <c r="P205" s="414">
        <v>1036916.9470660856</v>
      </c>
      <c r="Q205" s="414">
        <f t="shared" si="6"/>
        <v>1461687.11224085</v>
      </c>
      <c r="R205" s="412">
        <f t="shared" si="7"/>
        <v>1.1431755425699974</v>
      </c>
    </row>
    <row r="206" spans="1:18" ht="32.25" customHeight="1">
      <c r="A206" s="250"/>
      <c r="B206" s="343" t="s">
        <v>1088</v>
      </c>
      <c r="C206" s="344" t="s">
        <v>1089</v>
      </c>
      <c r="D206" s="345" t="s">
        <v>1090</v>
      </c>
      <c r="E206" s="344" t="s">
        <v>1091</v>
      </c>
      <c r="F206" s="346"/>
      <c r="G206" s="346"/>
      <c r="H206" s="347">
        <v>0</v>
      </c>
      <c r="I206" s="348">
        <v>6</v>
      </c>
      <c r="J206" s="349">
        <v>1203489</v>
      </c>
      <c r="K206" s="350">
        <v>1203489</v>
      </c>
      <c r="L206" s="350">
        <v>1203489</v>
      </c>
      <c r="M206" s="350">
        <v>0</v>
      </c>
      <c r="N206" s="350">
        <v>172334.53103280748</v>
      </c>
      <c r="O206" s="349">
        <v>975988.28401527926</v>
      </c>
      <c r="P206" s="349">
        <v>975988.28401527926</v>
      </c>
      <c r="Q206" s="349">
        <f t="shared" si="6"/>
        <v>172334.53103280748</v>
      </c>
      <c r="R206" s="347">
        <f t="shared" si="7"/>
        <v>0.14319576749999999</v>
      </c>
    </row>
    <row r="207" spans="1:18" ht="32.25" customHeight="1">
      <c r="A207" s="250"/>
      <c r="B207" s="343" t="s">
        <v>1092</v>
      </c>
      <c r="C207" s="344" t="s">
        <v>1093</v>
      </c>
      <c r="D207" s="345" t="s">
        <v>1094</v>
      </c>
      <c r="E207" s="344" t="s">
        <v>1095</v>
      </c>
      <c r="F207" s="346"/>
      <c r="G207" s="346"/>
      <c r="H207" s="347">
        <v>0</v>
      </c>
      <c r="I207" s="348">
        <v>4</v>
      </c>
      <c r="J207" s="349">
        <v>1157487</v>
      </c>
      <c r="K207" s="350">
        <v>1157487</v>
      </c>
      <c r="L207" s="350">
        <v>1157487</v>
      </c>
      <c r="M207" s="350">
        <v>0</v>
      </c>
      <c r="N207" s="350">
        <v>341141.8983693014</v>
      </c>
      <c r="O207" s="349">
        <v>793160.3458445915</v>
      </c>
      <c r="P207" s="349">
        <v>793160.3458445915</v>
      </c>
      <c r="Q207" s="349">
        <f t="shared" si="6"/>
        <v>341141.8983693014</v>
      </c>
      <c r="R207" s="347">
        <f t="shared" si="7"/>
        <v>0.29472633245064644</v>
      </c>
    </row>
    <row r="208" spans="1:18" ht="32.25" customHeight="1">
      <c r="A208" s="250"/>
      <c r="B208" s="343" t="s">
        <v>1096</v>
      </c>
      <c r="C208" s="344" t="s">
        <v>1097</v>
      </c>
      <c r="D208" s="345" t="s">
        <v>1098</v>
      </c>
      <c r="E208" s="344" t="s">
        <v>1099</v>
      </c>
      <c r="F208" s="346"/>
      <c r="G208" s="346"/>
      <c r="H208" s="347">
        <v>0</v>
      </c>
      <c r="I208" s="348">
        <v>3</v>
      </c>
      <c r="J208" s="349">
        <v>0</v>
      </c>
      <c r="K208" s="350">
        <v>1158046</v>
      </c>
      <c r="L208" s="350">
        <v>1158046</v>
      </c>
      <c r="M208" s="350">
        <v>1149680.72</v>
      </c>
      <c r="N208" s="349">
        <v>47552.454690171733</v>
      </c>
      <c r="O208" s="349">
        <v>1110487.5399884675</v>
      </c>
      <c r="P208" s="349">
        <v>1110487.5399884675</v>
      </c>
      <c r="Q208" s="349">
        <f t="shared" si="6"/>
        <v>1197233.1746901716</v>
      </c>
      <c r="R208" s="347">
        <f t="shared" si="7"/>
        <v>1.0338390484403657</v>
      </c>
    </row>
    <row r="209" spans="1:18" ht="32.25" customHeight="1">
      <c r="A209" s="250"/>
      <c r="B209" s="351" t="s">
        <v>1096</v>
      </c>
      <c r="C209" s="344" t="s">
        <v>1097</v>
      </c>
      <c r="D209" s="345" t="s">
        <v>1098</v>
      </c>
      <c r="E209" s="344" t="s">
        <v>1099</v>
      </c>
      <c r="F209" s="346"/>
      <c r="G209" s="346"/>
      <c r="H209" s="347">
        <v>0</v>
      </c>
      <c r="I209" s="348">
        <v>6</v>
      </c>
      <c r="J209" s="349">
        <v>1158046</v>
      </c>
      <c r="K209" s="350">
        <v>0</v>
      </c>
      <c r="L209" s="350">
        <v>0</v>
      </c>
      <c r="M209" s="350">
        <v>0</v>
      </c>
      <c r="N209" s="350">
        <v>0</v>
      </c>
      <c r="O209" s="349">
        <v>0</v>
      </c>
      <c r="P209" s="349">
        <v>0</v>
      </c>
      <c r="Q209" s="349">
        <f t="shared" si="6"/>
        <v>0</v>
      </c>
      <c r="R209" s="347">
        <v>0</v>
      </c>
    </row>
    <row r="210" spans="1:18" ht="53.25" customHeight="1">
      <c r="A210" s="250"/>
      <c r="B210" s="343" t="s">
        <v>1100</v>
      </c>
      <c r="C210" s="344" t="s">
        <v>1101</v>
      </c>
      <c r="D210" s="345" t="s">
        <v>1102</v>
      </c>
      <c r="E210" s="344" t="s">
        <v>1103</v>
      </c>
      <c r="F210" s="346"/>
      <c r="G210" s="346"/>
      <c r="H210" s="347">
        <v>0</v>
      </c>
      <c r="I210" s="348">
        <v>2</v>
      </c>
      <c r="J210" s="349">
        <v>492494</v>
      </c>
      <c r="K210" s="350">
        <v>492494</v>
      </c>
      <c r="L210" s="350">
        <v>492494</v>
      </c>
      <c r="M210" s="350">
        <v>0</v>
      </c>
      <c r="N210" s="350">
        <v>433418.65988213033</v>
      </c>
      <c r="O210" s="349">
        <v>0</v>
      </c>
      <c r="P210" s="349">
        <v>0</v>
      </c>
      <c r="Q210" s="349">
        <f t="shared" si="6"/>
        <v>433418.65988213033</v>
      </c>
      <c r="R210" s="347">
        <f t="shared" si="7"/>
        <v>0.88004860948992336</v>
      </c>
    </row>
    <row r="211" spans="1:18" ht="32.25" customHeight="1">
      <c r="A211" s="250"/>
      <c r="B211" s="343" t="s">
        <v>1104</v>
      </c>
      <c r="C211" s="344" t="s">
        <v>1105</v>
      </c>
      <c r="D211" s="345" t="s">
        <v>1106</v>
      </c>
      <c r="E211" s="344" t="s">
        <v>1107</v>
      </c>
      <c r="F211" s="346"/>
      <c r="G211" s="346"/>
      <c r="H211" s="347">
        <v>0</v>
      </c>
      <c r="I211" s="348">
        <v>4</v>
      </c>
      <c r="J211" s="349">
        <v>401120</v>
      </c>
      <c r="K211" s="350">
        <v>401120</v>
      </c>
      <c r="L211" s="350">
        <v>401120</v>
      </c>
      <c r="M211" s="350">
        <v>0</v>
      </c>
      <c r="N211" s="350">
        <v>118220.6264726033</v>
      </c>
      <c r="O211" s="349">
        <v>274864.83902210783</v>
      </c>
      <c r="P211" s="349">
        <v>274864.83902210783</v>
      </c>
      <c r="Q211" s="349">
        <f t="shared" si="6"/>
        <v>118220.6264726033</v>
      </c>
      <c r="R211" s="347">
        <f t="shared" si="7"/>
        <v>0.29472633245064644</v>
      </c>
    </row>
    <row r="212" spans="1:18" ht="32.25" customHeight="1">
      <c r="A212" s="250"/>
      <c r="B212" s="343" t="s">
        <v>1108</v>
      </c>
      <c r="C212" s="344" t="s">
        <v>1109</v>
      </c>
      <c r="D212" s="345" t="s">
        <v>1110</v>
      </c>
      <c r="E212" s="344" t="s">
        <v>1111</v>
      </c>
      <c r="F212" s="346"/>
      <c r="G212" s="346"/>
      <c r="H212" s="347">
        <v>0</v>
      </c>
      <c r="I212" s="348">
        <v>4</v>
      </c>
      <c r="J212" s="349">
        <v>494899</v>
      </c>
      <c r="K212" s="350">
        <v>494899</v>
      </c>
      <c r="L212" s="350">
        <v>494899</v>
      </c>
      <c r="M212" s="350">
        <v>0</v>
      </c>
      <c r="N212" s="350">
        <v>145859.76720349246</v>
      </c>
      <c r="O212" s="349">
        <v>339126.28133028059</v>
      </c>
      <c r="P212" s="349">
        <v>339126.28133028059</v>
      </c>
      <c r="Q212" s="349">
        <f t="shared" si="6"/>
        <v>145859.76720349246</v>
      </c>
      <c r="R212" s="347">
        <f t="shared" si="7"/>
        <v>0.29472633245064644</v>
      </c>
    </row>
    <row r="213" spans="1:18" ht="51.75" customHeight="1">
      <c r="A213" s="250"/>
      <c r="B213" s="343" t="s">
        <v>1112</v>
      </c>
      <c r="C213" s="344" t="s">
        <v>1113</v>
      </c>
      <c r="D213" s="345" t="s">
        <v>1114</v>
      </c>
      <c r="E213" s="344" t="s">
        <v>1115</v>
      </c>
      <c r="F213" s="346"/>
      <c r="G213" s="346"/>
      <c r="H213" s="347">
        <v>0</v>
      </c>
      <c r="I213" s="348">
        <v>4</v>
      </c>
      <c r="J213" s="349">
        <v>464779</v>
      </c>
      <c r="K213" s="350">
        <v>464779</v>
      </c>
      <c r="L213" s="350">
        <v>464779</v>
      </c>
      <c r="M213" s="350">
        <v>2308812.9500000002</v>
      </c>
      <c r="N213" s="350">
        <v>136982.61007007901</v>
      </c>
      <c r="O213" s="349">
        <v>318486.74964064686</v>
      </c>
      <c r="P213" s="349">
        <v>318486.74964064686</v>
      </c>
      <c r="Q213" s="349">
        <f t="shared" si="6"/>
        <v>2445795.5600700793</v>
      </c>
      <c r="R213" s="347">
        <f t="shared" si="7"/>
        <v>5.2622763938776913</v>
      </c>
    </row>
    <row r="214" spans="1:18" ht="39.75" customHeight="1">
      <c r="A214" s="250"/>
      <c r="B214" s="343" t="s">
        <v>1116</v>
      </c>
      <c r="C214" s="344" t="s">
        <v>1117</v>
      </c>
      <c r="D214" s="345" t="s">
        <v>1118</v>
      </c>
      <c r="E214" s="344" t="s">
        <v>1119</v>
      </c>
      <c r="F214" s="346"/>
      <c r="G214" s="346"/>
      <c r="H214" s="347">
        <v>0</v>
      </c>
      <c r="I214" s="348">
        <v>6</v>
      </c>
      <c r="J214" s="349">
        <v>881665</v>
      </c>
      <c r="K214" s="350">
        <v>881665</v>
      </c>
      <c r="L214" s="350">
        <v>881665</v>
      </c>
      <c r="M214" s="350">
        <v>880503.68</v>
      </c>
      <c r="N214" s="350">
        <v>126250.69635288749</v>
      </c>
      <c r="O214" s="349">
        <v>715000.06267305405</v>
      </c>
      <c r="P214" s="349">
        <v>715000.06267305405</v>
      </c>
      <c r="Q214" s="349">
        <f t="shared" si="6"/>
        <v>1006754.3763528876</v>
      </c>
      <c r="R214" s="347">
        <f t="shared" si="7"/>
        <v>1.1418785778644809</v>
      </c>
    </row>
    <row r="215" spans="1:18" ht="32.25" customHeight="1">
      <c r="A215" s="250"/>
      <c r="B215" s="343" t="s">
        <v>1120</v>
      </c>
      <c r="C215" s="344" t="s">
        <v>1121</v>
      </c>
      <c r="D215" s="345" t="s">
        <v>1122</v>
      </c>
      <c r="E215" s="344" t="s">
        <v>1123</v>
      </c>
      <c r="F215" s="346"/>
      <c r="G215" s="346"/>
      <c r="H215" s="347">
        <v>0</v>
      </c>
      <c r="I215" s="348">
        <v>2</v>
      </c>
      <c r="J215" s="349">
        <v>823612</v>
      </c>
      <c r="K215" s="350">
        <v>823612</v>
      </c>
      <c r="L215" s="350">
        <v>823612</v>
      </c>
      <c r="M215" s="350">
        <v>0</v>
      </c>
      <c r="N215" s="350">
        <v>724818.59535921481</v>
      </c>
      <c r="O215" s="349">
        <v>0</v>
      </c>
      <c r="P215" s="349">
        <v>0</v>
      </c>
      <c r="Q215" s="349">
        <f t="shared" si="6"/>
        <v>724818.59535921481</v>
      </c>
      <c r="R215" s="347">
        <f t="shared" si="7"/>
        <v>0.88004860948992347</v>
      </c>
    </row>
    <row r="216" spans="1:18" ht="32.25" customHeight="1">
      <c r="A216" s="250"/>
      <c r="B216" s="343" t="s">
        <v>1124</v>
      </c>
      <c r="C216" s="344" t="s">
        <v>1125</v>
      </c>
      <c r="D216" s="345" t="s">
        <v>1126</v>
      </c>
      <c r="E216" s="344" t="s">
        <v>1127</v>
      </c>
      <c r="F216" s="346"/>
      <c r="G216" s="346"/>
      <c r="H216" s="347">
        <v>0</v>
      </c>
      <c r="I216" s="348">
        <v>6</v>
      </c>
      <c r="J216" s="349">
        <v>415814</v>
      </c>
      <c r="K216" s="350">
        <v>415814</v>
      </c>
      <c r="L216" s="350">
        <v>415814</v>
      </c>
      <c r="M216" s="350">
        <v>415734.76</v>
      </c>
      <c r="N216" s="350">
        <v>59542.804867244995</v>
      </c>
      <c r="O216" s="349">
        <v>337210.88628938806</v>
      </c>
      <c r="P216" s="349">
        <v>337210.88628938806</v>
      </c>
      <c r="Q216" s="349">
        <f t="shared" si="6"/>
        <v>475277.56486724503</v>
      </c>
      <c r="R216" s="347">
        <f t="shared" si="7"/>
        <v>1.1430052015257905</v>
      </c>
    </row>
    <row r="217" spans="1:18" ht="32.25" customHeight="1">
      <c r="A217" s="250"/>
      <c r="B217" s="343" t="s">
        <v>1128</v>
      </c>
      <c r="C217" s="344" t="s">
        <v>1129</v>
      </c>
      <c r="D217" s="345" t="s">
        <v>1130</v>
      </c>
      <c r="E217" s="344" t="s">
        <v>1131</v>
      </c>
      <c r="F217" s="346"/>
      <c r="G217" s="346"/>
      <c r="H217" s="347">
        <v>0</v>
      </c>
      <c r="I217" s="348">
        <v>3</v>
      </c>
      <c r="J217" s="349">
        <v>883108</v>
      </c>
      <c r="K217" s="350">
        <v>883108</v>
      </c>
      <c r="L217" s="350">
        <v>883108</v>
      </c>
      <c r="M217" s="350">
        <v>871685.75</v>
      </c>
      <c r="N217" s="349">
        <v>36262.767762703879</v>
      </c>
      <c r="O217" s="349">
        <v>846840.65267194528</v>
      </c>
      <c r="P217" s="349">
        <v>846840.65267194528</v>
      </c>
      <c r="Q217" s="349">
        <f t="shared" si="6"/>
        <v>907948.51776270382</v>
      </c>
      <c r="R217" s="347">
        <f t="shared" si="7"/>
        <v>1.0281285162887255</v>
      </c>
    </row>
    <row r="218" spans="1:18" ht="32.25" customHeight="1">
      <c r="A218" s="250"/>
      <c r="B218" s="343" t="s">
        <v>1132</v>
      </c>
      <c r="C218" s="344" t="s">
        <v>1133</v>
      </c>
      <c r="D218" s="345" t="s">
        <v>1134</v>
      </c>
      <c r="E218" s="344" t="s">
        <v>1135</v>
      </c>
      <c r="F218" s="346"/>
      <c r="G218" s="346"/>
      <c r="H218" s="347">
        <v>0</v>
      </c>
      <c r="I218" s="348">
        <v>4</v>
      </c>
      <c r="J218" s="349">
        <v>423515</v>
      </c>
      <c r="K218" s="350">
        <v>423515</v>
      </c>
      <c r="L218" s="350">
        <v>423515</v>
      </c>
      <c r="M218" s="350">
        <v>0</v>
      </c>
      <c r="N218" s="350">
        <v>124821.02268783553</v>
      </c>
      <c r="O218" s="349">
        <v>290210.86532321502</v>
      </c>
      <c r="P218" s="349">
        <v>290210.86532321502</v>
      </c>
      <c r="Q218" s="349">
        <f t="shared" si="6"/>
        <v>124821.02268783553</v>
      </c>
      <c r="R218" s="347">
        <f t="shared" si="7"/>
        <v>0.29472633245064644</v>
      </c>
    </row>
    <row r="219" spans="1:18" ht="32.25" customHeight="1">
      <c r="A219" s="250"/>
      <c r="B219" s="343" t="s">
        <v>1136</v>
      </c>
      <c r="C219" s="344" t="s">
        <v>1137</v>
      </c>
      <c r="D219" s="345" t="s">
        <v>1138</v>
      </c>
      <c r="E219" s="344" t="s">
        <v>1139</v>
      </c>
      <c r="F219" s="346"/>
      <c r="G219" s="346"/>
      <c r="H219" s="347">
        <v>0</v>
      </c>
      <c r="I219" s="348">
        <v>4</v>
      </c>
      <c r="J219" s="349">
        <v>509625</v>
      </c>
      <c r="K219" s="350">
        <v>509625</v>
      </c>
      <c r="L219" s="350">
        <v>509625</v>
      </c>
      <c r="M219" s="350">
        <v>0</v>
      </c>
      <c r="N219" s="350">
        <v>150199.90717516068</v>
      </c>
      <c r="O219" s="349">
        <v>349217.17587415664</v>
      </c>
      <c r="P219" s="349">
        <v>349217.17587415664</v>
      </c>
      <c r="Q219" s="349">
        <f t="shared" si="6"/>
        <v>150199.90717516068</v>
      </c>
      <c r="R219" s="347">
        <f t="shared" si="7"/>
        <v>0.29472633245064644</v>
      </c>
    </row>
    <row r="220" spans="1:18" ht="32.25" customHeight="1">
      <c r="A220" s="250"/>
      <c r="B220" s="343" t="s">
        <v>1140</v>
      </c>
      <c r="C220" s="344" t="s">
        <v>1141</v>
      </c>
      <c r="D220" s="345" t="s">
        <v>1142</v>
      </c>
      <c r="E220" s="344" t="s">
        <v>1143</v>
      </c>
      <c r="F220" s="346"/>
      <c r="G220" s="346"/>
      <c r="H220" s="347">
        <v>0</v>
      </c>
      <c r="I220" s="348">
        <v>2</v>
      </c>
      <c r="J220" s="349">
        <v>432851</v>
      </c>
      <c r="K220" s="350">
        <v>432851</v>
      </c>
      <c r="L220" s="350">
        <v>432851</v>
      </c>
      <c r="M220" s="350">
        <v>0</v>
      </c>
      <c r="N220" s="350">
        <v>380929.92066632281</v>
      </c>
      <c r="O220" s="349">
        <v>0</v>
      </c>
      <c r="P220" s="349">
        <v>0</v>
      </c>
      <c r="Q220" s="349">
        <f t="shared" si="6"/>
        <v>380929.92066632281</v>
      </c>
      <c r="R220" s="347">
        <f t="shared" si="7"/>
        <v>0.88004860948992336</v>
      </c>
    </row>
    <row r="221" spans="1:18" ht="32.25" customHeight="1">
      <c r="A221" s="250"/>
      <c r="B221" s="343" t="s">
        <v>1144</v>
      </c>
      <c r="C221" s="344" t="s">
        <v>1145</v>
      </c>
      <c r="D221" s="345" t="s">
        <v>1146</v>
      </c>
      <c r="E221" s="344" t="s">
        <v>479</v>
      </c>
      <c r="F221" s="346"/>
      <c r="G221" s="346"/>
      <c r="H221" s="347">
        <v>0</v>
      </c>
      <c r="I221" s="348">
        <v>4</v>
      </c>
      <c r="J221" s="349">
        <v>457924</v>
      </c>
      <c r="K221" s="350">
        <v>457906</v>
      </c>
      <c r="L221" s="350">
        <v>457906</v>
      </c>
      <c r="M221" s="350">
        <v>0</v>
      </c>
      <c r="N221" s="350">
        <v>134956.95598714572</v>
      </c>
      <c r="O221" s="349">
        <v>313777.07164254418</v>
      </c>
      <c r="P221" s="349">
        <v>313777.07164254418</v>
      </c>
      <c r="Q221" s="349">
        <f t="shared" si="6"/>
        <v>134956.95598714572</v>
      </c>
      <c r="R221" s="347">
        <f t="shared" si="7"/>
        <v>0.29472633245064644</v>
      </c>
    </row>
    <row r="222" spans="1:18" s="251" customFormat="1" ht="15">
      <c r="B222" s="353"/>
      <c r="C222" s="354" t="s">
        <v>88</v>
      </c>
      <c r="D222" s="353"/>
      <c r="E222" s="353"/>
      <c r="F222" s="353"/>
      <c r="G222" s="353"/>
      <c r="H222" s="252"/>
      <c r="I222" s="353"/>
      <c r="J222" s="355">
        <f>SUBTOTAL(9,J11:J221)</f>
        <v>124561134</v>
      </c>
      <c r="K222" s="355">
        <f t="shared" ref="K222:Q222" si="8">SUBTOTAL(9,K11:K221)</f>
        <v>124561134</v>
      </c>
      <c r="L222" s="355">
        <f t="shared" si="8"/>
        <v>124561134</v>
      </c>
      <c r="M222" s="355">
        <f t="shared" si="8"/>
        <v>92299199.960000008</v>
      </c>
      <c r="N222" s="355">
        <f t="shared" si="8"/>
        <v>28006183.39246903</v>
      </c>
      <c r="O222" s="355">
        <f t="shared" si="8"/>
        <v>92299199.960000053</v>
      </c>
      <c r="P222" s="355">
        <f t="shared" si="8"/>
        <v>92299199.960000053</v>
      </c>
      <c r="Q222" s="355">
        <f t="shared" si="8"/>
        <v>120305383.35246901</v>
      </c>
      <c r="R222" s="356"/>
    </row>
  </sheetData>
  <autoFilter ref="A10:T221"/>
  <mergeCells count="26">
    <mergeCell ref="L9:L10"/>
    <mergeCell ref="M9:M10"/>
    <mergeCell ref="N9:N10"/>
    <mergeCell ref="O9:O10"/>
    <mergeCell ref="P9:P10"/>
    <mergeCell ref="D9:E9"/>
    <mergeCell ref="F9:G9"/>
    <mergeCell ref="I9:I10"/>
    <mergeCell ref="J9:J10"/>
    <mergeCell ref="K9:K10"/>
    <mergeCell ref="Q9:Q10"/>
    <mergeCell ref="R9:R10"/>
    <mergeCell ref="B6:C6"/>
    <mergeCell ref="D6:R6"/>
    <mergeCell ref="B2:R2"/>
    <mergeCell ref="B3:R3"/>
    <mergeCell ref="B4:C4"/>
    <mergeCell ref="D4:R4"/>
    <mergeCell ref="B5:C5"/>
    <mergeCell ref="D5:R5"/>
    <mergeCell ref="B8:C8"/>
    <mergeCell ref="D8:G8"/>
    <mergeCell ref="H8:H10"/>
    <mergeCell ref="I8:Q8"/>
    <mergeCell ref="B9:B10"/>
    <mergeCell ref="C9:C10"/>
  </mergeCells>
  <conditionalFormatting sqref="B221">
    <cfRule type="duplicateValues" dxfId="3" priority="1"/>
  </conditionalFormatting>
  <pageMargins left="0.19685039370078741" right="0.19685039370078741" top="1.3779527559055118" bottom="0.86614173228346458" header="0.39370078740157483" footer="0.59055118110236227"/>
  <pageSetup scale="33" fitToHeight="0" orientation="landscape" r:id="rId1"/>
  <headerFooter scaleWithDoc="0">
    <oddHeader xml:space="preserve">&amp;C&amp;G&amp;R
</oddHeader>
    <oddFooter>&amp;R&amp;G</oddFooter>
  </headerFooter>
  <legacy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showGridLines="0" view="pageBreakPreview" zoomScaleNormal="55" zoomScaleSheetLayoutView="100" workbookViewId="0">
      <selection activeCell="C33" sqref="C33"/>
    </sheetView>
  </sheetViews>
  <sheetFormatPr baseColWidth="10" defaultColWidth="11.42578125" defaultRowHeight="12.75"/>
  <cols>
    <col min="1" max="1" width="0.85546875" style="193" customWidth="1"/>
    <col min="2" max="2" width="37.5703125" style="193" customWidth="1"/>
    <col min="3" max="3" width="30.85546875" style="260" customWidth="1"/>
    <col min="4" max="4" width="106.140625" style="193" customWidth="1"/>
    <col min="5" max="5" width="27.5703125" style="193" customWidth="1"/>
    <col min="6" max="6" width="41.5703125" style="193" customWidth="1"/>
    <col min="7" max="7" width="3" style="193" customWidth="1"/>
    <col min="8" max="16384" width="11.42578125" style="193"/>
  </cols>
  <sheetData>
    <row r="1" spans="2:6" s="1" customFormat="1" ht="14.45" customHeight="1">
      <c r="B1" s="3"/>
      <c r="C1" s="258" t="s">
        <v>123</v>
      </c>
    </row>
    <row r="2" spans="2:6" s="1" customFormat="1" ht="35.1" customHeight="1">
      <c r="B2" s="469" t="s">
        <v>194</v>
      </c>
      <c r="C2" s="469"/>
      <c r="D2" s="469"/>
      <c r="E2" s="469"/>
      <c r="F2" s="469"/>
    </row>
    <row r="3" spans="2:6" s="1" customFormat="1" ht="3" customHeight="1">
      <c r="B3" s="18"/>
      <c r="C3" s="247"/>
      <c r="D3" s="19"/>
      <c r="E3" s="19"/>
      <c r="F3" s="19"/>
    </row>
    <row r="4" spans="2:6" s="1" customFormat="1" ht="21.6" customHeight="1">
      <c r="B4" s="202" t="s">
        <v>76</v>
      </c>
      <c r="C4" s="489" t="s">
        <v>216</v>
      </c>
      <c r="D4" s="490"/>
      <c r="E4" s="490"/>
      <c r="F4" s="491"/>
    </row>
    <row r="5" spans="2:6" s="1" customFormat="1" ht="19.5" customHeight="1">
      <c r="B5" s="119" t="s">
        <v>82</v>
      </c>
      <c r="C5" s="608" t="s">
        <v>218</v>
      </c>
      <c r="D5" s="608"/>
      <c r="E5" s="608"/>
      <c r="F5" s="608"/>
    </row>
    <row r="6" spans="2:6" ht="3" customHeight="1">
      <c r="B6" s="645"/>
      <c r="C6" s="645"/>
      <c r="D6" s="645"/>
      <c r="E6" s="645"/>
      <c r="F6" s="645"/>
    </row>
    <row r="7" spans="2:6" ht="3" customHeight="1">
      <c r="B7" s="194"/>
      <c r="C7" s="194"/>
      <c r="D7" s="194"/>
      <c r="E7" s="195"/>
      <c r="F7" s="195"/>
    </row>
    <row r="8" spans="2:6" ht="28.7" customHeight="1">
      <c r="B8" s="646" t="s">
        <v>199</v>
      </c>
      <c r="C8" s="646" t="s">
        <v>200</v>
      </c>
      <c r="D8" s="646" t="s">
        <v>204</v>
      </c>
      <c r="E8" s="646"/>
      <c r="F8" s="646"/>
    </row>
    <row r="9" spans="2:6" ht="15" customHeight="1">
      <c r="B9" s="646"/>
      <c r="C9" s="646"/>
      <c r="D9" s="646"/>
      <c r="E9" s="646"/>
      <c r="F9" s="646"/>
    </row>
    <row r="10" spans="2:6" ht="38.25" customHeight="1">
      <c r="B10" s="646"/>
      <c r="C10" s="646"/>
      <c r="D10" s="196" t="s">
        <v>201</v>
      </c>
      <c r="E10" s="196" t="s">
        <v>202</v>
      </c>
      <c r="F10" s="196" t="s">
        <v>203</v>
      </c>
    </row>
    <row r="11" spans="2:6" ht="318" customHeight="1">
      <c r="B11" s="357" t="s">
        <v>1166</v>
      </c>
      <c r="C11" s="357" t="s">
        <v>1167</v>
      </c>
      <c r="D11" s="358" t="s">
        <v>1168</v>
      </c>
      <c r="E11" s="359" t="s">
        <v>1169</v>
      </c>
      <c r="F11" s="360" t="s">
        <v>1170</v>
      </c>
    </row>
    <row r="12" spans="2:6" ht="97.15" customHeight="1">
      <c r="B12" s="361" t="s">
        <v>1166</v>
      </c>
      <c r="C12" s="361" t="s">
        <v>1171</v>
      </c>
      <c r="D12" s="362" t="s">
        <v>1172</v>
      </c>
      <c r="E12" s="363" t="s">
        <v>1169</v>
      </c>
      <c r="F12" s="364" t="s">
        <v>1170</v>
      </c>
    </row>
    <row r="13" spans="2:6" ht="210" customHeight="1">
      <c r="B13" s="361" t="s">
        <v>1166</v>
      </c>
      <c r="C13" s="361" t="s">
        <v>1173</v>
      </c>
      <c r="D13" s="362" t="s">
        <v>1174</v>
      </c>
      <c r="E13" s="363" t="s">
        <v>1169</v>
      </c>
      <c r="F13" s="364" t="s">
        <v>1170</v>
      </c>
    </row>
    <row r="14" spans="2:6" ht="172.9" customHeight="1">
      <c r="B14" s="361" t="s">
        <v>1175</v>
      </c>
      <c r="C14" s="361" t="s">
        <v>1176</v>
      </c>
      <c r="D14" s="362" t="s">
        <v>1177</v>
      </c>
      <c r="E14" s="363" t="s">
        <v>1169</v>
      </c>
      <c r="F14" s="364" t="s">
        <v>1170</v>
      </c>
    </row>
    <row r="15" spans="2:6" ht="220.15" customHeight="1">
      <c r="B15" s="361" t="s">
        <v>1178</v>
      </c>
      <c r="C15" s="361" t="s">
        <v>1179</v>
      </c>
      <c r="D15" s="362" t="s">
        <v>1180</v>
      </c>
      <c r="E15" s="363" t="s">
        <v>1169</v>
      </c>
      <c r="F15" s="364" t="s">
        <v>1170</v>
      </c>
    </row>
    <row r="16" spans="2:6" ht="130.15" customHeight="1">
      <c r="B16" s="361" t="s">
        <v>1178</v>
      </c>
      <c r="C16" s="361" t="s">
        <v>1181</v>
      </c>
      <c r="D16" s="362" t="s">
        <v>1182</v>
      </c>
      <c r="E16" s="363" t="s">
        <v>1169</v>
      </c>
      <c r="F16" s="364" t="s">
        <v>1170</v>
      </c>
    </row>
    <row r="17" spans="2:4">
      <c r="B17" s="197"/>
      <c r="C17" s="259"/>
    </row>
    <row r="18" spans="2:4">
      <c r="B18" s="198"/>
      <c r="C18" s="199"/>
      <c r="D18" s="199"/>
    </row>
    <row r="19" spans="2:4">
      <c r="B19" s="200"/>
      <c r="C19" s="201"/>
      <c r="D19" s="201"/>
    </row>
  </sheetData>
  <sheetProtection formatColumns="0" formatRows="0" insertColumns="0"/>
  <mergeCells count="7">
    <mergeCell ref="B2:F2"/>
    <mergeCell ref="C5:F5"/>
    <mergeCell ref="C4:F4"/>
    <mergeCell ref="B6:F6"/>
    <mergeCell ref="B8:B10"/>
    <mergeCell ref="C8:C10"/>
    <mergeCell ref="D8:F9"/>
  </mergeCells>
  <conditionalFormatting sqref="B6:C6">
    <cfRule type="cellIs" dxfId="2" priority="1" stopIfTrue="1" operator="equal">
      <formula>"VAYA A LA HOJA INICIO Y SELECIONE EL PERIODO CORRESPONDIENTE A ESTE INFORME"</formula>
    </cfRule>
  </conditionalFormatting>
  <pageMargins left="0.19685039370078741" right="0.19685039370078741" top="1.3779527559055118" bottom="0.86614173228346458" header="0.39370078740157483" footer="0.59055118110236227"/>
  <pageSetup scale="50" fitToHeight="0" orientation="landscape" r:id="rId1"/>
  <headerFooter scaleWithDoc="0">
    <oddHeader xml:space="preserve">&amp;C&amp;G&amp;R
</oddHeader>
    <oddFooter>&amp;R&amp;G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S38"/>
  <sheetViews>
    <sheetView showGridLines="0" view="pageBreakPreview" zoomScale="70" zoomScaleNormal="70" zoomScaleSheetLayoutView="70" workbookViewId="0">
      <selection activeCell="G55" sqref="G55"/>
    </sheetView>
  </sheetViews>
  <sheetFormatPr baseColWidth="10" defaultColWidth="11.42578125" defaultRowHeight="12.75"/>
  <cols>
    <col min="1" max="1" width="0.85546875" style="1" customWidth="1"/>
    <col min="2" max="2" width="48.5703125" style="1" customWidth="1"/>
    <col min="3" max="3" width="17.5703125" style="1" customWidth="1"/>
    <col min="4" max="4" width="20.5703125" style="1" customWidth="1"/>
    <col min="5" max="8" width="17.5703125" style="1" customWidth="1"/>
    <col min="9" max="9" width="2.42578125" style="1" customWidth="1"/>
    <col min="10" max="16384" width="11.42578125" style="1"/>
  </cols>
  <sheetData>
    <row r="1" spans="1:19" ht="14.45" customHeight="1"/>
    <row r="2" spans="1:19">
      <c r="B2" s="653" t="s">
        <v>138</v>
      </c>
      <c r="C2" s="654"/>
      <c r="D2" s="654"/>
      <c r="E2" s="654"/>
      <c r="F2" s="654"/>
      <c r="G2" s="654"/>
      <c r="H2" s="655"/>
    </row>
    <row r="3" spans="1:19">
      <c r="B3" s="656" t="s">
        <v>76</v>
      </c>
      <c r="C3" s="657"/>
      <c r="D3" s="657"/>
      <c r="E3" s="657"/>
      <c r="F3" s="657"/>
      <c r="G3" s="657"/>
      <c r="H3" s="658"/>
    </row>
    <row r="4" spans="1:19">
      <c r="B4" s="656"/>
      <c r="C4" s="657"/>
      <c r="D4" s="657"/>
      <c r="E4" s="657"/>
      <c r="F4" s="657"/>
      <c r="G4" s="657"/>
      <c r="H4" s="658"/>
    </row>
    <row r="5" spans="1:19">
      <c r="B5" s="656"/>
      <c r="C5" s="657"/>
      <c r="D5" s="657"/>
      <c r="E5" s="657"/>
      <c r="F5" s="657"/>
      <c r="G5" s="657"/>
      <c r="H5" s="658"/>
    </row>
    <row r="6" spans="1:19">
      <c r="B6" s="656" t="s">
        <v>213</v>
      </c>
      <c r="C6" s="657"/>
      <c r="D6" s="657"/>
      <c r="E6" s="657"/>
      <c r="F6" s="657"/>
      <c r="G6" s="657"/>
      <c r="H6" s="658"/>
    </row>
    <row r="7" spans="1:19">
      <c r="B7" s="659" t="s">
        <v>16</v>
      </c>
      <c r="C7" s="660"/>
      <c r="D7" s="660"/>
      <c r="E7" s="660"/>
      <c r="F7" s="660"/>
      <c r="G7" s="660"/>
      <c r="H7" s="661"/>
    </row>
    <row r="8" spans="1:19" ht="5.45" customHeight="1">
      <c r="B8" s="140"/>
      <c r="C8" s="141"/>
      <c r="D8" s="141"/>
      <c r="E8" s="141"/>
      <c r="F8" s="141"/>
      <c r="G8" s="141"/>
      <c r="H8" s="141"/>
    </row>
    <row r="9" spans="1:19">
      <c r="B9" s="142" t="s">
        <v>17</v>
      </c>
      <c r="C9" s="650" t="s">
        <v>18</v>
      </c>
      <c r="D9" s="651"/>
      <c r="E9" s="651"/>
      <c r="F9" s="651"/>
      <c r="G9" s="652"/>
      <c r="H9" s="647" t="s">
        <v>19</v>
      </c>
    </row>
    <row r="10" spans="1:19" ht="28.35" customHeight="1">
      <c r="B10" s="143"/>
      <c r="C10" s="144" t="s">
        <v>11</v>
      </c>
      <c r="D10" s="145" t="s">
        <v>135</v>
      </c>
      <c r="E10" s="146" t="s">
        <v>1</v>
      </c>
      <c r="F10" s="146" t="s">
        <v>15</v>
      </c>
      <c r="G10" s="146" t="s">
        <v>20</v>
      </c>
      <c r="H10" s="648"/>
    </row>
    <row r="11" spans="1:19">
      <c r="B11" s="147"/>
      <c r="C11" s="148"/>
      <c r="D11" s="149"/>
      <c r="E11" s="150"/>
      <c r="F11" s="150"/>
      <c r="G11" s="150"/>
      <c r="H11" s="649"/>
    </row>
    <row r="12" spans="1:19">
      <c r="B12" s="130"/>
      <c r="C12" s="131"/>
      <c r="D12" s="131"/>
      <c r="E12" s="131"/>
      <c r="F12" s="131"/>
      <c r="G12" s="131"/>
      <c r="H12" s="132"/>
    </row>
    <row r="13" spans="1:19">
      <c r="A13" s="48"/>
      <c r="B13" s="133" t="s">
        <v>25</v>
      </c>
      <c r="C13" s="175">
        <f>C14+C15+C16+C19+C20+C23</f>
        <v>1223373204</v>
      </c>
      <c r="D13" s="175">
        <f>E13-C13</f>
        <v>6208973.0599999428</v>
      </c>
      <c r="E13" s="175">
        <f>E14+E15+E16+E19+E20+E23</f>
        <v>1229582177.0599999</v>
      </c>
      <c r="F13" s="175">
        <f>F14+F15+F16+F19+F20+F23</f>
        <v>822090948.57999969</v>
      </c>
      <c r="G13" s="175">
        <f>G14+G15+G16+G19+G20+G23</f>
        <v>822090948.57999969</v>
      </c>
      <c r="H13" s="176">
        <f>E13-F13</f>
        <v>407491228.48000026</v>
      </c>
      <c r="I13" s="48"/>
      <c r="J13" s="48"/>
      <c r="K13" s="48"/>
      <c r="L13" s="48"/>
      <c r="M13" s="48"/>
      <c r="N13" s="48"/>
      <c r="O13" s="48"/>
      <c r="P13" s="48"/>
      <c r="Q13" s="48"/>
      <c r="R13" s="48"/>
      <c r="S13" s="48"/>
    </row>
    <row r="14" spans="1:19">
      <c r="B14" s="134" t="s">
        <v>21</v>
      </c>
      <c r="C14" s="177">
        <v>1223373204</v>
      </c>
      <c r="D14" s="175">
        <f>E14-C14</f>
        <v>3104486.5299999714</v>
      </c>
      <c r="E14" s="177">
        <v>1226477690.53</v>
      </c>
      <c r="F14" s="177">
        <v>819265196.90999973</v>
      </c>
      <c r="G14" s="177">
        <v>819265196.90999973</v>
      </c>
      <c r="H14" s="178">
        <f>E14-F14</f>
        <v>407212493.62000024</v>
      </c>
    </row>
    <row r="15" spans="1:19">
      <c r="B15" s="134" t="s">
        <v>22</v>
      </c>
      <c r="C15" s="177">
        <v>0</v>
      </c>
      <c r="D15" s="175">
        <f t="shared" ref="D15:D23" si="0">E15-C15</f>
        <v>0</v>
      </c>
      <c r="E15" s="177">
        <v>0</v>
      </c>
      <c r="F15" s="177">
        <v>0</v>
      </c>
      <c r="G15" s="177">
        <v>0</v>
      </c>
      <c r="H15" s="178">
        <f t="shared" ref="H15:H35" si="1">E15-F15</f>
        <v>0</v>
      </c>
    </row>
    <row r="16" spans="1:19">
      <c r="B16" s="134" t="s">
        <v>28</v>
      </c>
      <c r="C16" s="177">
        <f>C17+C18</f>
        <v>0</v>
      </c>
      <c r="D16" s="175">
        <f>E16-C16</f>
        <v>0</v>
      </c>
      <c r="E16" s="177">
        <v>0</v>
      </c>
      <c r="F16" s="177">
        <v>0</v>
      </c>
      <c r="G16" s="177">
        <v>0</v>
      </c>
      <c r="H16" s="178">
        <f>E16-F16</f>
        <v>0</v>
      </c>
    </row>
    <row r="17" spans="2:8">
      <c r="B17" s="135" t="s">
        <v>29</v>
      </c>
      <c r="C17" s="177">
        <v>0</v>
      </c>
      <c r="D17" s="175">
        <f t="shared" si="0"/>
        <v>0</v>
      </c>
      <c r="E17" s="177">
        <v>0</v>
      </c>
      <c r="F17" s="177">
        <v>0</v>
      </c>
      <c r="G17" s="177">
        <v>0</v>
      </c>
      <c r="H17" s="178">
        <f>E17-F17</f>
        <v>0</v>
      </c>
    </row>
    <row r="18" spans="2:8">
      <c r="B18" s="135" t="s">
        <v>30</v>
      </c>
      <c r="C18" s="177">
        <v>0</v>
      </c>
      <c r="D18" s="175">
        <f t="shared" si="0"/>
        <v>0</v>
      </c>
      <c r="E18" s="177">
        <v>0</v>
      </c>
      <c r="F18" s="177">
        <v>0</v>
      </c>
      <c r="G18" s="177">
        <v>0</v>
      </c>
      <c r="H18" s="178">
        <f>E18-F18</f>
        <v>0</v>
      </c>
    </row>
    <row r="19" spans="2:8">
      <c r="B19" s="134" t="s">
        <v>23</v>
      </c>
      <c r="C19" s="177">
        <v>0</v>
      </c>
      <c r="D19" s="175">
        <f t="shared" si="0"/>
        <v>0</v>
      </c>
      <c r="E19" s="177">
        <v>0</v>
      </c>
      <c r="F19" s="177">
        <v>0</v>
      </c>
      <c r="G19" s="177">
        <v>0</v>
      </c>
      <c r="H19" s="178">
        <f t="shared" si="1"/>
        <v>0</v>
      </c>
    </row>
    <row r="20" spans="2:8" ht="22.5">
      <c r="B20" s="136" t="s">
        <v>31</v>
      </c>
      <c r="C20" s="177">
        <f>C21+C22</f>
        <v>0</v>
      </c>
      <c r="D20" s="175">
        <f>E20-C20</f>
        <v>0</v>
      </c>
      <c r="E20" s="177">
        <v>0</v>
      </c>
      <c r="F20" s="177">
        <v>0</v>
      </c>
      <c r="G20" s="177">
        <v>0</v>
      </c>
      <c r="H20" s="178">
        <f t="shared" si="1"/>
        <v>0</v>
      </c>
    </row>
    <row r="21" spans="2:8">
      <c r="B21" s="135" t="s">
        <v>32</v>
      </c>
      <c r="C21" s="177">
        <v>0</v>
      </c>
      <c r="D21" s="175">
        <f t="shared" si="0"/>
        <v>0</v>
      </c>
      <c r="E21" s="177">
        <v>0</v>
      </c>
      <c r="F21" s="177">
        <v>0</v>
      </c>
      <c r="G21" s="177">
        <v>0</v>
      </c>
      <c r="H21" s="178">
        <f t="shared" si="1"/>
        <v>0</v>
      </c>
    </row>
    <row r="22" spans="2:8">
      <c r="B22" s="135" t="s">
        <v>33</v>
      </c>
      <c r="C22" s="177">
        <v>0</v>
      </c>
      <c r="D22" s="175">
        <f t="shared" si="0"/>
        <v>0</v>
      </c>
      <c r="E22" s="177">
        <v>0</v>
      </c>
      <c r="F22" s="177">
        <v>0</v>
      </c>
      <c r="G22" s="177">
        <v>0</v>
      </c>
      <c r="H22" s="178">
        <f t="shared" si="1"/>
        <v>0</v>
      </c>
    </row>
    <row r="23" spans="2:8">
      <c r="B23" s="134" t="s">
        <v>24</v>
      </c>
      <c r="C23" s="177">
        <v>0</v>
      </c>
      <c r="D23" s="175">
        <f t="shared" si="0"/>
        <v>3104486.53</v>
      </c>
      <c r="E23">
        <v>3104486.53</v>
      </c>
      <c r="F23" s="177">
        <v>2825751.67</v>
      </c>
      <c r="G23" s="177">
        <v>2825751.67</v>
      </c>
      <c r="H23" s="178">
        <f t="shared" si="1"/>
        <v>278734.85999999987</v>
      </c>
    </row>
    <row r="24" spans="2:8">
      <c r="B24" s="134"/>
      <c r="C24" s="177"/>
      <c r="D24" s="175"/>
      <c r="E24" s="177"/>
      <c r="F24" s="177"/>
      <c r="G24" s="177"/>
      <c r="H24" s="176"/>
    </row>
    <row r="25" spans="2:8">
      <c r="B25" s="133" t="s">
        <v>26</v>
      </c>
      <c r="C25" s="175">
        <f>C26+C27+C28+C31+C32+C35</f>
        <v>0</v>
      </c>
      <c r="D25" s="175">
        <f>D26+D27+D28+D31+D32+D35</f>
        <v>0</v>
      </c>
      <c r="E25" s="175">
        <f>E26+E27+E28+E31+E32+E35</f>
        <v>0</v>
      </c>
      <c r="F25" s="175">
        <f>F26+F27+F28+F31+F32+F35</f>
        <v>0</v>
      </c>
      <c r="G25" s="175">
        <f>G26+G27+G28+G31+G32+G35</f>
        <v>0</v>
      </c>
      <c r="H25" s="176">
        <f t="shared" si="1"/>
        <v>0</v>
      </c>
    </row>
    <row r="26" spans="2:8">
      <c r="B26" s="134" t="s">
        <v>21</v>
      </c>
      <c r="C26" s="177">
        <v>0</v>
      </c>
      <c r="D26" s="175">
        <f t="shared" ref="D26:D35" si="2">E26-C26</f>
        <v>0</v>
      </c>
      <c r="E26" s="177">
        <v>0</v>
      </c>
      <c r="F26" s="177">
        <v>0</v>
      </c>
      <c r="G26" s="177">
        <v>0</v>
      </c>
      <c r="H26" s="178">
        <f t="shared" si="1"/>
        <v>0</v>
      </c>
    </row>
    <row r="27" spans="2:8">
      <c r="B27" s="134" t="s">
        <v>22</v>
      </c>
      <c r="C27" s="177">
        <v>0</v>
      </c>
      <c r="D27" s="175">
        <f t="shared" si="2"/>
        <v>0</v>
      </c>
      <c r="E27" s="177">
        <v>0</v>
      </c>
      <c r="F27" s="177">
        <v>0</v>
      </c>
      <c r="G27" s="177">
        <v>0</v>
      </c>
      <c r="H27" s="178">
        <f>E27-F27</f>
        <v>0</v>
      </c>
    </row>
    <row r="28" spans="2:8">
      <c r="B28" s="134" t="s">
        <v>28</v>
      </c>
      <c r="C28" s="177">
        <f>C29+C30</f>
        <v>0</v>
      </c>
      <c r="D28" s="175">
        <f t="shared" si="2"/>
        <v>0</v>
      </c>
      <c r="E28" s="177">
        <f>E29+E30</f>
        <v>0</v>
      </c>
      <c r="F28" s="177">
        <f>F29+F30</f>
        <v>0</v>
      </c>
      <c r="G28" s="177">
        <f>G29+G30</f>
        <v>0</v>
      </c>
      <c r="H28" s="178">
        <f t="shared" si="1"/>
        <v>0</v>
      </c>
    </row>
    <row r="29" spans="2:8">
      <c r="B29" s="135" t="s">
        <v>29</v>
      </c>
      <c r="C29" s="177">
        <v>0</v>
      </c>
      <c r="D29" s="175">
        <f t="shared" si="2"/>
        <v>0</v>
      </c>
      <c r="E29" s="177">
        <v>0</v>
      </c>
      <c r="F29" s="177">
        <v>0</v>
      </c>
      <c r="G29" s="177">
        <v>0</v>
      </c>
      <c r="H29" s="178">
        <f t="shared" si="1"/>
        <v>0</v>
      </c>
    </row>
    <row r="30" spans="2:8">
      <c r="B30" s="135" t="s">
        <v>30</v>
      </c>
      <c r="C30" s="177">
        <v>0</v>
      </c>
      <c r="D30" s="175">
        <f t="shared" si="2"/>
        <v>0</v>
      </c>
      <c r="E30" s="177">
        <v>0</v>
      </c>
      <c r="F30" s="177">
        <v>0</v>
      </c>
      <c r="G30" s="177">
        <v>0</v>
      </c>
      <c r="H30" s="178">
        <f>E30-F30</f>
        <v>0</v>
      </c>
    </row>
    <row r="31" spans="2:8">
      <c r="B31" s="134" t="s">
        <v>23</v>
      </c>
      <c r="C31" s="177">
        <v>0</v>
      </c>
      <c r="D31" s="175">
        <f t="shared" si="2"/>
        <v>0</v>
      </c>
      <c r="E31" s="177">
        <v>0</v>
      </c>
      <c r="F31" s="177">
        <v>0</v>
      </c>
      <c r="G31" s="177">
        <v>0</v>
      </c>
      <c r="H31" s="178">
        <f t="shared" si="1"/>
        <v>0</v>
      </c>
    </row>
    <row r="32" spans="2:8" ht="22.5">
      <c r="B32" s="136" t="s">
        <v>31</v>
      </c>
      <c r="C32" s="177">
        <f>C33+C34</f>
        <v>0</v>
      </c>
      <c r="D32" s="175">
        <f t="shared" si="2"/>
        <v>0</v>
      </c>
      <c r="E32" s="177">
        <f>E33+E34</f>
        <v>0</v>
      </c>
      <c r="F32" s="177">
        <f>F33+F34</f>
        <v>0</v>
      </c>
      <c r="G32" s="177">
        <f>G33+G34</f>
        <v>0</v>
      </c>
      <c r="H32" s="178">
        <f t="shared" si="1"/>
        <v>0</v>
      </c>
    </row>
    <row r="33" spans="2:8">
      <c r="B33" s="135" t="s">
        <v>32</v>
      </c>
      <c r="C33" s="177">
        <v>0</v>
      </c>
      <c r="D33" s="175">
        <f t="shared" si="2"/>
        <v>0</v>
      </c>
      <c r="E33" s="177">
        <v>0</v>
      </c>
      <c r="F33" s="177">
        <v>0</v>
      </c>
      <c r="G33" s="177">
        <v>0</v>
      </c>
      <c r="H33" s="178">
        <f t="shared" si="1"/>
        <v>0</v>
      </c>
    </row>
    <row r="34" spans="2:8">
      <c r="B34" s="135" t="s">
        <v>33</v>
      </c>
      <c r="C34" s="177">
        <v>0</v>
      </c>
      <c r="D34" s="175">
        <f t="shared" si="2"/>
        <v>0</v>
      </c>
      <c r="E34" s="177">
        <v>0</v>
      </c>
      <c r="F34" s="177">
        <v>0</v>
      </c>
      <c r="G34" s="177">
        <v>0</v>
      </c>
      <c r="H34" s="178">
        <f t="shared" si="1"/>
        <v>0</v>
      </c>
    </row>
    <row r="35" spans="2:8">
      <c r="B35" s="134" t="s">
        <v>24</v>
      </c>
      <c r="C35" s="177">
        <v>0</v>
      </c>
      <c r="D35" s="175">
        <f t="shared" si="2"/>
        <v>0</v>
      </c>
      <c r="E35" s="177">
        <v>0</v>
      </c>
      <c r="F35" s="177">
        <v>0</v>
      </c>
      <c r="G35" s="177">
        <v>0</v>
      </c>
      <c r="H35" s="178">
        <f t="shared" si="1"/>
        <v>0</v>
      </c>
    </row>
    <row r="36" spans="2:8">
      <c r="B36" s="134"/>
      <c r="C36" s="177"/>
      <c r="D36" s="175"/>
      <c r="E36" s="177"/>
      <c r="F36" s="177"/>
      <c r="G36" s="177"/>
      <c r="H36" s="176"/>
    </row>
    <row r="37" spans="2:8">
      <c r="B37" s="133" t="s">
        <v>27</v>
      </c>
      <c r="C37" s="175">
        <f>C13+C25</f>
        <v>1223373204</v>
      </c>
      <c r="D37" s="175">
        <f>E37-C37</f>
        <v>6208973.0599999428</v>
      </c>
      <c r="E37" s="175">
        <f>E13+E25</f>
        <v>1229582177.0599999</v>
      </c>
      <c r="F37" s="175">
        <f>F13+F25</f>
        <v>822090948.57999969</v>
      </c>
      <c r="G37" s="175">
        <f>G13+G25</f>
        <v>822090948.57999969</v>
      </c>
      <c r="H37" s="176">
        <f>E37-F37</f>
        <v>407491228.48000026</v>
      </c>
    </row>
    <row r="38" spans="2:8">
      <c r="B38" s="137"/>
      <c r="C38" s="138"/>
      <c r="D38" s="138"/>
      <c r="E38" s="138"/>
      <c r="F38" s="138"/>
      <c r="G38" s="138"/>
      <c r="H38" s="139"/>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ageMargins left="0.19685039370078741" right="0.19685039370078741" top="1.3779527559055118" bottom="0.86614173228346458" header="0.39370078740157483" footer="0.59055118110236227"/>
  <pageSetup scale="80" fitToHeight="0" orientation="landscape" r:id="rId1"/>
  <headerFooter scaleWithDoc="0">
    <oddHeader xml:space="preserve">&amp;C&amp;G&amp;R
</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55</vt:i4>
      </vt:variant>
    </vt:vector>
  </HeadingPairs>
  <TitlesOfParts>
    <vt:vector size="83" baseType="lpstr">
      <vt:lpstr>Caratula</vt:lpstr>
      <vt:lpstr>Matriz</vt:lpstr>
      <vt:lpstr>Resumen_Ejecutivo</vt:lpstr>
      <vt:lpstr>ECG</vt:lpstr>
      <vt:lpstr>EPC</vt:lpstr>
      <vt:lpstr>AP_RF 15O240</vt:lpstr>
      <vt:lpstr>AP_RF 15O340</vt:lpstr>
      <vt:lpstr>AP_RF 15O440</vt:lpstr>
      <vt:lpstr>AP_RF 15O540</vt:lpstr>
      <vt:lpstr>AP_RF 15O640</vt:lpstr>
      <vt:lpstr>AP_RF 15OB40</vt:lpstr>
      <vt:lpstr>AP_RF 15OC40</vt:lpstr>
      <vt:lpstr>AP_RF 15OG40</vt:lpstr>
      <vt:lpstr>AP_RF 15OZ34</vt:lpstr>
      <vt:lpstr>AP_RF 25P140</vt:lpstr>
      <vt:lpstr>AP_RF 25P144</vt:lpstr>
      <vt:lpstr>A_RF 25P640</vt:lpstr>
      <vt:lpstr>A_RF 25P644</vt:lpstr>
      <vt:lpstr>PPI</vt:lpstr>
      <vt:lpstr>AP</vt:lpstr>
      <vt:lpstr>ADS-1</vt:lpstr>
      <vt:lpstr>ADS-2</vt:lpstr>
      <vt:lpstr>SAP</vt:lpstr>
      <vt:lpstr>FIC</vt:lpstr>
      <vt:lpstr>AP-FAFA</vt:lpstr>
      <vt:lpstr>PPA</vt:lpstr>
      <vt:lpstr>R-RAMA</vt:lpstr>
      <vt:lpstr>Formato 6d</vt:lpstr>
      <vt:lpstr>EPC!_Toc256789589</vt:lpstr>
      <vt:lpstr>'A_RF 25P640'!Área_de_impresión</vt:lpstr>
      <vt:lpstr>'A_RF 25P644'!Área_de_impresión</vt:lpstr>
      <vt:lpstr>'ADS-1'!Área_de_impresión</vt:lpstr>
      <vt:lpstr>'ADS-2'!Área_de_impresión</vt:lpstr>
      <vt:lpstr>AP!Área_de_impresión</vt:lpstr>
      <vt:lpstr>'AP_RF 15O240'!Área_de_impresión</vt:lpstr>
      <vt:lpstr>'AP_RF 15O340'!Área_de_impresión</vt:lpstr>
      <vt:lpstr>'AP_RF 15O440'!Área_de_impresión</vt:lpstr>
      <vt:lpstr>'AP_RF 15O540'!Área_de_impresión</vt:lpstr>
      <vt:lpstr>'AP_RF 15O640'!Área_de_impresión</vt:lpstr>
      <vt:lpstr>'AP_RF 15OB40'!Área_de_impresión</vt:lpstr>
      <vt:lpstr>'AP_RF 15OC40'!Área_de_impresión</vt:lpstr>
      <vt:lpstr>'AP_RF 15OG40'!Área_de_impresión</vt:lpstr>
      <vt:lpstr>'AP_RF 15OZ34'!Área_de_impresión</vt:lpstr>
      <vt:lpstr>'AP_RF 25P140'!Área_de_impresión</vt:lpstr>
      <vt:lpstr>'AP_RF 25P144'!Área_de_impresión</vt:lpstr>
      <vt:lpstr>'AP-FAFA'!Área_de_impresión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'R-RAMA'!Área_de_impresión</vt:lpstr>
      <vt:lpstr>SAP!Área_de_impresión</vt:lpstr>
      <vt:lpstr>'A_RF 25P640'!Títulos_a_imprimir</vt:lpstr>
      <vt:lpstr>'A_RF 25P644'!Títulos_a_imprimir</vt:lpstr>
      <vt:lpstr>'ADS-1'!Títulos_a_imprimir</vt:lpstr>
      <vt:lpstr>'ADS-2'!Títulos_a_imprimir</vt:lpstr>
      <vt:lpstr>AP!Títulos_a_imprimir</vt:lpstr>
      <vt:lpstr>'AP_RF 15O240'!Títulos_a_imprimir</vt:lpstr>
      <vt:lpstr>'AP_RF 15O340'!Títulos_a_imprimir</vt:lpstr>
      <vt:lpstr>'AP_RF 15O440'!Títulos_a_imprimir</vt:lpstr>
      <vt:lpstr>'AP_RF 15O540'!Títulos_a_imprimir</vt:lpstr>
      <vt:lpstr>'AP_RF 15O640'!Títulos_a_imprimir</vt:lpstr>
      <vt:lpstr>'AP_RF 15OB40'!Títulos_a_imprimir</vt:lpstr>
      <vt:lpstr>'AP_RF 15OC40'!Títulos_a_imprimir</vt:lpstr>
      <vt:lpstr>'AP_RF 15OG40'!Títulos_a_imprimir</vt:lpstr>
      <vt:lpstr>'AP_RF 15OZ34'!Títulos_a_imprimir</vt:lpstr>
      <vt:lpstr>'AP_RF 25P140'!Títulos_a_imprimir</vt:lpstr>
      <vt:lpstr>'AP_RF 25P144'!Títulos_a_imprimir</vt:lpstr>
      <vt:lpstr>'AP-FAFA'!Títulos_a_imprimir</vt:lpstr>
      <vt:lpstr>ECG!Títulos_a_imprimir</vt:lpstr>
      <vt:lpstr>EPC!Títulos_a_imprimir</vt:lpstr>
      <vt:lpstr>FIC!Títulos_a_imprimir</vt:lpstr>
      <vt:lpstr>Matriz!Títulos_a_imprimir</vt:lpstr>
      <vt:lpstr>PPA!Títulos_a_imprimir</vt:lpstr>
      <vt:lpstr>PPI!Títulos_a_imprimir</vt:lpstr>
      <vt:lpstr>Resumen_Ejecutivo!Títulos_a_imprimir</vt:lpstr>
      <vt:lpstr>'R-RAMA'!Títulos_a_imprimir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ENIMIA MEDEL</cp:lastModifiedBy>
  <cp:lastPrinted>2024-10-03T22:39:52Z</cp:lastPrinted>
  <dcterms:created xsi:type="dcterms:W3CDTF">2007-06-29T21:15:18Z</dcterms:created>
  <dcterms:modified xsi:type="dcterms:W3CDTF">2024-10-03T22:41:30Z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