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Daniel Neria\Desktop\001. Tlalpan\Tlalpan 2023\49.  Cuenta Pública\05_Formato de Entrega\02._Segunda Versión\Formato A\"/>
    </mc:Choice>
  </mc:AlternateContent>
  <xr:revisionPtr revIDLastSave="0" documentId="13_ncr:1_{49A9D823-A351-4B53-8201-051285BF80CA}" xr6:coauthVersionLast="47" xr6:coauthVersionMax="47" xr10:uidLastSave="{00000000-0000-0000-0000-000000000000}"/>
  <bookViews>
    <workbookView xWindow="-108" yWindow="-108" windowWidth="23256" windowHeight="12576" activeTab="3" xr2:uid="{00000000-000D-0000-FFFF-FFFF00000000}"/>
  </bookViews>
  <sheets>
    <sheet name="EP_03" sheetId="1" r:id="rId1"/>
    <sheet name="EP_04" sheetId="2" r:id="rId2"/>
    <sheet name="EP_05" sheetId="3" r:id="rId3"/>
    <sheet name="EP_09" sheetId="4" r:id="rId4"/>
    <sheet name="PPI" sheetId="5" r:id="rId5"/>
    <sheet name="RED" sheetId="6" r:id="rId6"/>
    <sheet name="ASM" sheetId="7" r:id="rId7"/>
    <sheet name="Federalizado" sheetId="8" r:id="rId8"/>
    <sheet name="FAIS ORIGEN" sheetId="10" r:id="rId9"/>
    <sheet name="FAIS INTERESES" sheetId="9" r:id="rId10"/>
  </sheets>
  <externalReferences>
    <externalReference r:id="rId11"/>
    <externalReference r:id="rId12"/>
    <externalReference r:id="rId13"/>
    <externalReference r:id="rId14"/>
    <externalReference r:id="rId15"/>
    <externalReference r:id="rId16"/>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 localSheetId="4">[2]INICIO!$Y$166:$Y$186</definedName>
    <definedName name="_______EJE1">[2]INICIO!$Y$166:$Y$186</definedName>
    <definedName name="_______EJE2" localSheetId="4">[2]INICIO!$Y$188:$Y$229</definedName>
    <definedName name="_______EJE2">[2]INICIO!$Y$188:$Y$229</definedName>
    <definedName name="_______EJE3" localSheetId="4">[2]INICIO!$Y$231:$Y$247</definedName>
    <definedName name="_______EJE3">[2]INICIO!$Y$231:$Y$247</definedName>
    <definedName name="_______EJE4" localSheetId="4">[2]INICIO!$Y$249:$Y$272</definedName>
    <definedName name="_______EJE4">[2]INICIO!$Y$249:$Y$272</definedName>
    <definedName name="_______EJE5" localSheetId="4">[2]INICIO!$Y$274:$Y$287</definedName>
    <definedName name="_______EJE5">[2]INICIO!$Y$274:$Y$287</definedName>
    <definedName name="_______EJE6" localSheetId="4">[2]INICIO!$Y$289:$Y$314</definedName>
    <definedName name="_______EJE6">[2]INICIO!$Y$289:$Y$314</definedName>
    <definedName name="_______EJE7" localSheetId="4">[2]INICIO!$Y$316:$Y$356</definedName>
    <definedName name="_______EJE7">[2]INICIO!$Y$316:$Y$356</definedName>
    <definedName name="______EJE1" localSheetId="4">[2]INICIO!$Y$166:$Y$186</definedName>
    <definedName name="______EJE1">[2]INICIO!$Y$166:$Y$186</definedName>
    <definedName name="______EJE2" localSheetId="4">[2]INICIO!$Y$188:$Y$229</definedName>
    <definedName name="______EJE2">[2]INICIO!$Y$188:$Y$229</definedName>
    <definedName name="______EJE3" localSheetId="4">[2]INICIO!$Y$231:$Y$247</definedName>
    <definedName name="______EJE3">[2]INICIO!$Y$231:$Y$247</definedName>
    <definedName name="______EJE4" localSheetId="4">[2]INICIO!$Y$249:$Y$272</definedName>
    <definedName name="______EJE4">[2]INICIO!$Y$249:$Y$272</definedName>
    <definedName name="______EJE5" localSheetId="4">[2]INICIO!$Y$274:$Y$287</definedName>
    <definedName name="______EJE5">[2]INICIO!$Y$274:$Y$287</definedName>
    <definedName name="______EJE6" localSheetId="4">[2]INICIO!$Y$289:$Y$314</definedName>
    <definedName name="______EJE6">[2]INICIO!$Y$289:$Y$314</definedName>
    <definedName name="______EJE7" localSheetId="4">[2]INICIO!$Y$316:$Y$356</definedName>
    <definedName name="______EJE7">[2]INICIO!$Y$316:$Y$356</definedName>
    <definedName name="_____EJE1" localSheetId="4">[2]INICIO!$Y$166:$Y$186</definedName>
    <definedName name="_____EJE1">[2]INICIO!$Y$166:$Y$186</definedName>
    <definedName name="_____EJE2" localSheetId="4">[2]INICIO!$Y$188:$Y$229</definedName>
    <definedName name="_____EJE2">[2]INICIO!$Y$188:$Y$229</definedName>
    <definedName name="_____EJE3" localSheetId="4">[2]INICIO!$Y$231:$Y$247</definedName>
    <definedName name="_____EJE3">[2]INICIO!$Y$231:$Y$247</definedName>
    <definedName name="_____EJE4" localSheetId="4">[2]INICIO!$Y$249:$Y$272</definedName>
    <definedName name="_____EJE4">[2]INICIO!$Y$249:$Y$272</definedName>
    <definedName name="_____EJE5" localSheetId="4">[2]INICIO!$Y$274:$Y$287</definedName>
    <definedName name="_____EJE5">[2]INICIO!$Y$274:$Y$287</definedName>
    <definedName name="_____EJE6" localSheetId="4">[2]INICIO!$Y$289:$Y$314</definedName>
    <definedName name="_____EJE6">[2]INICIO!$Y$289:$Y$314</definedName>
    <definedName name="_____EJE7" localSheetId="4">[2]INICIO!$Y$316:$Y$356</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4">[2]INICIO!$Y$166:$Y$186</definedName>
    <definedName name="___EJE1">[2]INICIO!$Y$166:$Y$186</definedName>
    <definedName name="___EJE2" localSheetId="4">[2]INICIO!$Y$188:$Y$229</definedName>
    <definedName name="___EJE2">[2]INICIO!$Y$188:$Y$229</definedName>
    <definedName name="___EJE3" localSheetId="4">[2]INICIO!$Y$231:$Y$247</definedName>
    <definedName name="___EJE3">[2]INICIO!$Y$231:$Y$247</definedName>
    <definedName name="___EJE4" localSheetId="4">[2]INICIO!$Y$249:$Y$272</definedName>
    <definedName name="___EJE4">[2]INICIO!$Y$249:$Y$272</definedName>
    <definedName name="___EJE5" localSheetId="4">[2]INICIO!$Y$274:$Y$287</definedName>
    <definedName name="___EJE5">[2]INICIO!$Y$274:$Y$287</definedName>
    <definedName name="___EJE6" localSheetId="4">[2]INICIO!$Y$289:$Y$314</definedName>
    <definedName name="___EJE6">[2]INICIO!$Y$289:$Y$314</definedName>
    <definedName name="___EJE7" localSheetId="4">[2]INICIO!$Y$316:$Y$356</definedName>
    <definedName name="___EJE7">[2]INICIO!$Y$316:$Y$356</definedName>
    <definedName name="__EJE1" localSheetId="4">[2]INICIO!$Y$166:$Y$186</definedName>
    <definedName name="__EJE1">[2]INICIO!$Y$166:$Y$186</definedName>
    <definedName name="__EJE2" localSheetId="4">[2]INICIO!$Y$188:$Y$229</definedName>
    <definedName name="__EJE2">[2]INICIO!$Y$188:$Y$229</definedName>
    <definedName name="__EJE3" localSheetId="4">[2]INICIO!$Y$231:$Y$247</definedName>
    <definedName name="__EJE3">[2]INICIO!$Y$231:$Y$247</definedName>
    <definedName name="__EJE4" localSheetId="4">[2]INICIO!$Y$249:$Y$272</definedName>
    <definedName name="__EJE4">[2]INICIO!$Y$249:$Y$272</definedName>
    <definedName name="__EJE5" localSheetId="4">[2]INICIO!$Y$274:$Y$287</definedName>
    <definedName name="__EJE5">[2]INICIO!$Y$274:$Y$287</definedName>
    <definedName name="__EJE6" localSheetId="4">[2]INICIO!$Y$289:$Y$314</definedName>
    <definedName name="__EJE6">[2]INICIO!$Y$289:$Y$314</definedName>
    <definedName name="__EJE7" localSheetId="4">[2]INICIO!$Y$316:$Y$356</definedName>
    <definedName name="__EJE7">[2]INICIO!$Y$316:$Y$356</definedName>
    <definedName name="_EJE1" localSheetId="4">[2]INICIO!$Y$166:$Y$186</definedName>
    <definedName name="_EJE1">[2]INICIO!$Y$166:$Y$186</definedName>
    <definedName name="_EJE2" localSheetId="4">[2]INICIO!$Y$188:$Y$229</definedName>
    <definedName name="_EJE2">[2]INICIO!$Y$188:$Y$229</definedName>
    <definedName name="_EJE3" localSheetId="4">[2]INICIO!$Y$231:$Y$247</definedName>
    <definedName name="_EJE3">[2]INICIO!$Y$231:$Y$247</definedName>
    <definedName name="_EJE4" localSheetId="4">[2]INICIO!$Y$249:$Y$272</definedName>
    <definedName name="_EJE4">[2]INICIO!$Y$249:$Y$272</definedName>
    <definedName name="_EJE5" localSheetId="4">[2]INICIO!$Y$274:$Y$287</definedName>
    <definedName name="_EJE5">[2]INICIO!$Y$274:$Y$287</definedName>
    <definedName name="_EJE6" localSheetId="4">[2]INICIO!$Y$289:$Y$314</definedName>
    <definedName name="_EJE6">[2]INICIO!$Y$289:$Y$314</definedName>
    <definedName name="_EJE7" localSheetId="4">[2]INICIO!$Y$316:$Y$356</definedName>
    <definedName name="_EJE7">[2]INICIO!$Y$316:$Y$356</definedName>
    <definedName name="_xlnm._FilterDatabase" localSheetId="9" hidden="1">'FAIS INTERESES'!$A$8:$B$14</definedName>
    <definedName name="_xlnm._FilterDatabase" localSheetId="8" hidden="1">'FAIS ORIGEN'!$A$8:$B$19</definedName>
    <definedName name="_xlnm._FilterDatabase" localSheetId="4" hidden="1">PPI!$H$6:$M$70</definedName>
    <definedName name="adys_tipo" localSheetId="4">[2]INICIO!$AR$24:$AR$27</definedName>
    <definedName name="adys_tipo">[2]INICIO!$AR$24:$AR$27</definedName>
    <definedName name="AI" localSheetId="4">[2]INICIO!$AU$5:$AW$543</definedName>
    <definedName name="AI">[2]INICIO!$AU$5:$AW$543</definedName>
    <definedName name="_xlnm.Print_Area" localSheetId="6">ASM!$A$1:$B$24</definedName>
    <definedName name="_xlnm.Print_Area" localSheetId="0">EP_03!$B$1:$T$47</definedName>
    <definedName name="_xlnm.Print_Area" localSheetId="1">EP_04!$B$1:$AK$112</definedName>
    <definedName name="_xlnm.Print_Area" localSheetId="2">EP_05!$A$1:$AQ$63</definedName>
    <definedName name="_xlnm.Print_Area" localSheetId="3">EP_09!$A$1:$AP$70</definedName>
    <definedName name="_xlnm.Print_Area" localSheetId="9">'FAIS INTERESES'!$A$1:$G$19</definedName>
    <definedName name="_xlnm.Print_Area" localSheetId="8">'FAIS ORIGEN'!$A$1:$G$22</definedName>
    <definedName name="_xlnm.Print_Area" localSheetId="7">Federalizado!$A$1:$E$15</definedName>
    <definedName name="_xlnm.Print_Area" localSheetId="5">RED!$A$1:$C$73</definedName>
    <definedName name="CAPIT" localSheetId="6">#REF!</definedName>
    <definedName name="CAPIT" localSheetId="7">#REF!</definedName>
    <definedName name="CAPIT" localSheetId="4">#REF!</definedName>
    <definedName name="CAPIT">#REF!</definedName>
    <definedName name="CENPAR" localSheetId="6">#REF!</definedName>
    <definedName name="CENPAR" localSheetId="7">#REF!</definedName>
    <definedName name="CENPAR" localSheetId="4">#REF!</definedName>
    <definedName name="CENPAR">#REF!</definedName>
    <definedName name="datos" localSheetId="4">OFFSET([3]datos!$A$1,0,0,COUNTA([3]datos!$A$1:$A$65536),23)</definedName>
    <definedName name="datos">OFFSET([3]datos!$A$1,0,0,COUNTA([3]datos!$A$1:$A$65536),23)</definedName>
    <definedName name="dc" localSheetId="6">#REF!</definedName>
    <definedName name="dc" localSheetId="7">#REF!</definedName>
    <definedName name="dc" localSheetId="4">#REF!</definedName>
    <definedName name="dc">#REF!</definedName>
    <definedName name="DEFAULT" localSheetId="4">[2]INICIO!$AA$10</definedName>
    <definedName name="DEFAULT">[2]INICIO!$AA$10</definedName>
    <definedName name="DEUDA" localSheetId="6">#REF!</definedName>
    <definedName name="DEUDA" localSheetId="7">#REF!</definedName>
    <definedName name="DEUDA" localSheetId="4">#REF!</definedName>
    <definedName name="DEUDA">#REF!</definedName>
    <definedName name="egvb" localSheetId="6">#REF!</definedName>
    <definedName name="egvb" localSheetId="7">#REF!</definedName>
    <definedName name="egvb" localSheetId="4">#REF!</definedName>
    <definedName name="egvb">#REF!</definedName>
    <definedName name="EJER" localSheetId="6">#REF!</definedName>
    <definedName name="EJER" localSheetId="7">#REF!</definedName>
    <definedName name="EJER" localSheetId="4">#REF!</definedName>
    <definedName name="EJER">#REF!</definedName>
    <definedName name="EJES" localSheetId="4">[2]INICIO!$Y$151:$Y$157</definedName>
    <definedName name="EJES">[2]INICIO!$Y$151:$Y$157</definedName>
    <definedName name="ENFPEM">#REF!</definedName>
    <definedName name="fidco" localSheetId="7">[4]INICIO!#REF!</definedName>
    <definedName name="fidco">[3]INICIO!#REF!</definedName>
    <definedName name="FIDCOS" localSheetId="4">[2]INICIO!$DH$5:$DI$96</definedName>
    <definedName name="FIDCOS">[2]INICIO!$DH$5:$DI$96</definedName>
    <definedName name="FPC" localSheetId="4">[2]INICIO!$DE$5:$DF$96</definedName>
    <definedName name="FPC">[2]INICIO!$DE$5:$DF$96</definedName>
    <definedName name="gasto_gci" localSheetId="4">[2]INICIO!$AO$48:$AO$49</definedName>
    <definedName name="gasto_gci">[2]INICIO!$AO$48:$AO$49</definedName>
    <definedName name="KEY" localSheetId="4">[5]cats!$A$1:$B$9</definedName>
    <definedName name="KEY">[5]cats!$A$1:$B$9</definedName>
    <definedName name="LABEL" localSheetId="4">[3]INICIO!$AY$5:$AZ$97</definedName>
    <definedName name="LABEL">[3]INICIO!$AY$5:$AZ$97</definedName>
    <definedName name="label1g" localSheetId="4">[2]INICIO!$AA$19</definedName>
    <definedName name="label1g">[2]INICIO!$AA$19</definedName>
    <definedName name="label1S" localSheetId="4">[2]INICIO!$AA$22</definedName>
    <definedName name="label1S">[2]INICIO!$AA$22</definedName>
    <definedName name="label2g" localSheetId="4">[2]INICIO!$AA$20</definedName>
    <definedName name="label2g">[2]INICIO!$AA$20</definedName>
    <definedName name="label2S" localSheetId="4">[2]INICIO!$AA$23</definedName>
    <definedName name="label2S">[2]INICIO!$AA$23</definedName>
    <definedName name="Líneadeacción" localSheetId="6">[3]INICIO!#REF!</definedName>
    <definedName name="Líneadeacción" localSheetId="7">[4]INICIO!#REF!</definedName>
    <definedName name="Líneadeacción" localSheetId="4">[3]INICIO!#REF!</definedName>
    <definedName name="Líneadeacción">[3]INICIO!#REF!</definedName>
    <definedName name="LISTA_2016">#REF!</definedName>
    <definedName name="lista_ai" localSheetId="4">[2]INICIO!$AO$55:$AO$96</definedName>
    <definedName name="lista_ai">[2]INICIO!$AO$55:$AO$96</definedName>
    <definedName name="lista_deleg" localSheetId="4">[2]INICIO!$AR$34:$AR$49</definedName>
    <definedName name="lista_deleg">[2]INICIO!$AR$34:$AR$49</definedName>
    <definedName name="lista_eppa" localSheetId="4">[2]INICIO!$AR$55:$AS$149</definedName>
    <definedName name="lista_eppa">[2]INICIO!$AR$55:$AS$149</definedName>
    <definedName name="LISTA_UR" localSheetId="4">[2]INICIO!$Y$4:$Z$93</definedName>
    <definedName name="LISTA_UR">[2]INICIO!$Y$4:$Z$93</definedName>
    <definedName name="MAPPEGS" localSheetId="6">[3]INICIO!#REF!</definedName>
    <definedName name="MAPPEGS" localSheetId="7">[4]INICIO!#REF!</definedName>
    <definedName name="MAPPEGS" localSheetId="4">[3]INICIO!#REF!</definedName>
    <definedName name="MAPPEGS">[3]INICIO!#REF!</definedName>
    <definedName name="MODIF" localSheetId="4">[2]datos!$U$2:$U$31674</definedName>
    <definedName name="MODIF">[2]datos!$U$2:$U$31674</definedName>
    <definedName name="MSG_ERROR1" localSheetId="4">[3]INICIO!$AA$11</definedName>
    <definedName name="MSG_ERROR1">[3]INICIO!$AA$11</definedName>
    <definedName name="MSG_ERROR2" localSheetId="4">[2]INICIO!$AA$12</definedName>
    <definedName name="MSG_ERROR2">[2]INICIO!$AA$12</definedName>
    <definedName name="OPCION2" localSheetId="6">[3]INICIO!#REF!</definedName>
    <definedName name="OPCION2" localSheetId="7">[4]INICIO!#REF!</definedName>
    <definedName name="OPCION2" localSheetId="4">[3]INICIO!#REF!</definedName>
    <definedName name="OPCION2">[3]INICIO!#REF!</definedName>
    <definedName name="ORIG" localSheetId="4">[2]datos!$T$2:$T$31674</definedName>
    <definedName name="ORIG">[2]datos!$T$2:$T$31674</definedName>
    <definedName name="P" localSheetId="4">[2]INICIO!$AO$5:$AP$32</definedName>
    <definedName name="P">[2]INICIO!$AO$5:$AP$32</definedName>
    <definedName name="P_K" localSheetId="4">[2]INICIO!$AO$5:$AO$32</definedName>
    <definedName name="P_K">[2]INICIO!$AO$5:$AO$32</definedName>
    <definedName name="PE" localSheetId="4">[2]INICIO!$AR$5:$AS$16</definedName>
    <definedName name="PE">[2]INICIO!$AR$5:$AS$16</definedName>
    <definedName name="PE_K" localSheetId="4">[2]INICIO!$AR$5:$AR$16</definedName>
    <definedName name="PE_K">[2]INICIO!$AR$5:$AR$16</definedName>
    <definedName name="PEDO" localSheetId="6">[3]INICIO!#REF!</definedName>
    <definedName name="PEDO" localSheetId="7">[4]INICIO!#REF!</definedName>
    <definedName name="PEDO" localSheetId="4">[3]INICIO!#REF!</definedName>
    <definedName name="PEDO">[3]INICIO!#REF!</definedName>
    <definedName name="PERIODO" localSheetId="6">#REF!</definedName>
    <definedName name="PERIODO" localSheetId="7">#REF!</definedName>
    <definedName name="PERIODO" localSheetId="4">#REF!</definedName>
    <definedName name="PERIODO">#REF!</definedName>
    <definedName name="PRC">#REF!</definedName>
    <definedName name="PROG" localSheetId="6">#REF!</definedName>
    <definedName name="PROG" localSheetId="7">#REF!</definedName>
    <definedName name="PROG" localSheetId="4">#REF!</definedName>
    <definedName name="PROG">#REF!</definedName>
    <definedName name="ptda" localSheetId="6">#REF!</definedName>
    <definedName name="ptda" localSheetId="7">#REF!</definedName>
    <definedName name="ptda" localSheetId="4">#REF!</definedName>
    <definedName name="ptda">#REF!</definedName>
    <definedName name="RE">[6]INICIO!$AA$11</definedName>
    <definedName name="rubros_fpc" localSheetId="4">[2]INICIO!$AO$39:$AO$42</definedName>
    <definedName name="rubros_fpc">[2]INICIO!$AO$39:$AO$42</definedName>
    <definedName name="_xlnm.Print_Titles" localSheetId="1">EP_04!$2:$11</definedName>
    <definedName name="_xlnm.Print_Titles" localSheetId="3">EP_09!$2:$10</definedName>
    <definedName name="_xlnm.Print_Titles" localSheetId="9">'FAIS INTERESES'!$1:$9</definedName>
    <definedName name="_xlnm.Print_Titles" localSheetId="8">'FAIS ORIGEN'!$1:$9</definedName>
    <definedName name="_xlnm.Print_Titles" localSheetId="5">RED!$1:$3</definedName>
    <definedName name="TYA" localSheetId="6">#REF!</definedName>
    <definedName name="TYA" localSheetId="7">#REF!</definedName>
    <definedName name="TYA" localSheetId="4">#REF!</definedName>
    <definedName name="TYA">#REF!</definedName>
    <definedName name="U" localSheetId="4">[2]INICIO!$Y$4:$Z$93</definedName>
    <definedName name="U">[2]INICIO!$Y$4:$Z$93</definedName>
    <definedName name="ue">[1]datos!$R$2:$R$31674</definedName>
    <definedName name="UEG_DENOM" localSheetId="4">[2]datos!$R$2:$R$31674</definedName>
    <definedName name="UEG_DENOM">[2]datos!$R$2:$R$31674</definedName>
    <definedName name="UR" localSheetId="4">[2]INICIO!$AJ$5:$AM$99</definedName>
    <definedName name="UR">[2]INICIO!$AJ$5:$AM$99</definedName>
    <definedName name="VERSIÓN">[1]INICIO!$Y$249:$Y$272</definedName>
    <definedName name="y">[1]INICIO!$AO$5:$AO$32</definedName>
    <definedName name="yttr">[1]INICIO!$Y$166:$Y$186</definedName>
    <definedName name="Z_E4D3EFDE_3F47_4864_B9A6_C72AEE5B8BEE_.wvu.Cols" localSheetId="1" hidden="1">EP_04!$A:$A</definedName>
    <definedName name="Z_E4D3EFDE_3F47_4864_B9A6_C72AEE5B8BEE_.wvu.Cols" localSheetId="4" hidden="1">PPI!$H:$I</definedName>
    <definedName name="Z_E4D3EFDE_3F47_4864_B9A6_C72AEE5B8BEE_.wvu.FilterData" localSheetId="9" hidden="1">'FAIS INTERESES'!$A$8:$B$14</definedName>
    <definedName name="Z_E4D3EFDE_3F47_4864_B9A6_C72AEE5B8BEE_.wvu.FilterData" localSheetId="8" hidden="1">'FAIS ORIGEN'!$A$8:$B$19</definedName>
    <definedName name="Z_E4D3EFDE_3F47_4864_B9A6_C72AEE5B8BEE_.wvu.PrintArea" localSheetId="6" hidden="1">ASM!$A$1:$B$21</definedName>
    <definedName name="Z_E4D3EFDE_3F47_4864_B9A6_C72AEE5B8BEE_.wvu.PrintArea" localSheetId="0" hidden="1">EP_03!$B$1:$T$47</definedName>
    <definedName name="Z_E4D3EFDE_3F47_4864_B9A6_C72AEE5B8BEE_.wvu.PrintArea" localSheetId="1" hidden="1">EP_04!$B$1:$U$112</definedName>
    <definedName name="Z_E4D3EFDE_3F47_4864_B9A6_C72AEE5B8BEE_.wvu.PrintArea" localSheetId="2" hidden="1">EP_05!$A$1:$X$63</definedName>
    <definedName name="Z_E4D3EFDE_3F47_4864_B9A6_C72AEE5B8BEE_.wvu.PrintArea" localSheetId="3" hidden="1">EP_09!$A$1:$X$70</definedName>
    <definedName name="Z_E4D3EFDE_3F47_4864_B9A6_C72AEE5B8BEE_.wvu.PrintArea" localSheetId="9" hidden="1">'FAIS INTERESES'!$A$1:$G$19</definedName>
    <definedName name="Z_E4D3EFDE_3F47_4864_B9A6_C72AEE5B8BEE_.wvu.PrintArea" localSheetId="8" hidden="1">'FAIS ORIGEN'!$A$1:$G$22</definedName>
    <definedName name="Z_E4D3EFDE_3F47_4864_B9A6_C72AEE5B8BEE_.wvu.PrintArea" localSheetId="7" hidden="1">Federalizado!$A$1:$E$14</definedName>
    <definedName name="Z_E4D3EFDE_3F47_4864_B9A6_C72AEE5B8BEE_.wvu.PrintTitles" localSheetId="9" hidden="1">'FAIS INTERESES'!$1:$9</definedName>
    <definedName name="Z_E4D3EFDE_3F47_4864_B9A6_C72AEE5B8BEE_.wvu.PrintTitles" localSheetId="8" hidden="1">'FAIS ORIGEN'!$1:$9</definedName>
    <definedName name="Z_E4D3EFDE_3F47_4864_B9A6_C72AEE5B8BEE_.wvu.PrintTitles" localSheetId="5" hidden="1">RED!$1:$3</definedName>
  </definedNames>
  <calcPr calcId="191029"/>
  <customWorkbookViews>
    <customWorkbookView name="Finanzas-CDMX - Vista personalizada" guid="{E4D3EFDE-3F47-4864-B9A6-C72AEE5B8BEE}" mergeInterval="0" personalView="1" maximized="1" xWindow="-9" yWindow="-9" windowWidth="1938" windowHeight="105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4" l="1"/>
  <c r="AH21" i="4"/>
  <c r="AH24" i="4"/>
  <c r="AH27" i="4"/>
  <c r="AH28" i="4"/>
  <c r="AH32" i="4"/>
  <c r="AH39" i="4"/>
  <c r="AH16" i="4"/>
  <c r="AB16" i="4"/>
  <c r="U22" i="3"/>
  <c r="AC39" i="3"/>
  <c r="AD39" i="3"/>
  <c r="AE39" i="3"/>
  <c r="AA39" i="3"/>
  <c r="P85" i="2"/>
  <c r="AJ73" i="2"/>
  <c r="AJ69" i="2"/>
  <c r="AJ68" i="2"/>
  <c r="AJ67" i="2"/>
  <c r="AJ66" i="2"/>
  <c r="AJ65" i="2"/>
  <c r="AJ64" i="2"/>
  <c r="AJ63" i="2"/>
  <c r="AJ62" i="2"/>
  <c r="AJ61" i="2"/>
  <c r="Z61" i="2"/>
  <c r="Z62" i="2"/>
  <c r="Z63" i="2"/>
  <c r="Z64" i="2"/>
  <c r="Z66" i="2"/>
  <c r="Z69" i="2"/>
  <c r="AJ52" i="2"/>
  <c r="AJ38" i="2"/>
  <c r="AJ39" i="2"/>
  <c r="AJ40" i="2"/>
  <c r="AJ41" i="2"/>
  <c r="AJ42" i="2"/>
  <c r="AJ43" i="2"/>
  <c r="AJ44" i="2"/>
  <c r="AJ45" i="2"/>
  <c r="AJ46" i="2"/>
  <c r="AJ37" i="2"/>
  <c r="AJ26" i="2"/>
  <c r="AJ27" i="2"/>
  <c r="AJ28" i="2"/>
  <c r="AJ29" i="2"/>
  <c r="AJ30" i="2"/>
  <c r="AJ31" i="2"/>
  <c r="AJ32" i="2"/>
  <c r="AJ33" i="2"/>
  <c r="AJ25" i="2"/>
  <c r="P13" i="2"/>
  <c r="R13" i="2"/>
  <c r="T18" i="2"/>
  <c r="T15" i="2"/>
  <c r="AJ16" i="2"/>
  <c r="AJ17" i="2"/>
  <c r="AJ18" i="2"/>
  <c r="AJ19" i="2"/>
  <c r="AJ20" i="2"/>
  <c r="AJ21" i="2"/>
  <c r="AJ15" i="2"/>
  <c r="Z15" i="2"/>
  <c r="O19" i="1"/>
  <c r="O12" i="1"/>
  <c r="S12" i="1"/>
  <c r="M50" i="5"/>
  <c r="M51" i="5"/>
  <c r="M52" i="5"/>
  <c r="M53" i="5"/>
  <c r="M54" i="5"/>
  <c r="M55" i="5"/>
  <c r="M56" i="5"/>
  <c r="M57" i="5"/>
  <c r="M58" i="5"/>
  <c r="M59" i="5"/>
  <c r="M60" i="5"/>
  <c r="M61" i="5"/>
  <c r="M62" i="5"/>
  <c r="M63" i="5"/>
  <c r="M64" i="5"/>
  <c r="M65" i="5"/>
  <c r="M66" i="5"/>
  <c r="M67" i="5"/>
  <c r="M68" i="5"/>
  <c r="M69" i="5"/>
  <c r="M48" i="5"/>
  <c r="M49" i="5"/>
  <c r="M45" i="5"/>
  <c r="M46" i="5"/>
  <c r="M47" i="5"/>
  <c r="M42" i="5"/>
  <c r="M43" i="5"/>
  <c r="M44" i="5"/>
  <c r="M37" i="5"/>
  <c r="M38" i="5"/>
  <c r="M39" i="5"/>
  <c r="M40" i="5"/>
  <c r="M41"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7" i="5"/>
  <c r="F5" i="10"/>
  <c r="D70" i="5" l="1"/>
  <c r="F70" i="5"/>
  <c r="E70" i="5"/>
  <c r="AB39" i="4"/>
  <c r="AB32" i="4"/>
  <c r="AB28" i="4"/>
  <c r="AB27" i="4"/>
  <c r="AB24" i="4"/>
  <c r="AB21" i="4"/>
  <c r="AB17" i="4"/>
  <c r="AB38" i="3"/>
  <c r="AB37" i="3"/>
  <c r="AB33" i="3"/>
  <c r="AB32" i="3"/>
  <c r="AB30" i="3"/>
  <c r="AB29" i="3"/>
  <c r="AB28" i="3"/>
  <c r="AB27" i="3"/>
  <c r="U23" i="3"/>
  <c r="V23" i="3"/>
  <c r="V22" i="3"/>
  <c r="AB23" i="3"/>
  <c r="AB22" i="3"/>
  <c r="O73" i="2"/>
  <c r="Z73" i="2"/>
  <c r="Z52" i="2"/>
  <c r="O38" i="2"/>
  <c r="O39" i="2"/>
  <c r="O40" i="2"/>
  <c r="O41" i="2"/>
  <c r="O42" i="2"/>
  <c r="O43" i="2"/>
  <c r="O44" i="2"/>
  <c r="O45" i="2"/>
  <c r="O37" i="2"/>
  <c r="Z38" i="2"/>
  <c r="Z39" i="2"/>
  <c r="Z40" i="2"/>
  <c r="Z41" i="2"/>
  <c r="Z42" i="2"/>
  <c r="Z43" i="2"/>
  <c r="Z44" i="2"/>
  <c r="Z45" i="2"/>
  <c r="Z46" i="2"/>
  <c r="Z37" i="2"/>
  <c r="Z25" i="2"/>
  <c r="S26" i="2"/>
  <c r="S27" i="2"/>
  <c r="S28" i="2"/>
  <c r="S29" i="2"/>
  <c r="S30" i="2"/>
  <c r="S31" i="2"/>
  <c r="S32" i="2"/>
  <c r="S33" i="2"/>
  <c r="S25" i="2"/>
  <c r="O26" i="2"/>
  <c r="O27" i="2"/>
  <c r="O28" i="2"/>
  <c r="O29" i="2"/>
  <c r="O30" i="2"/>
  <c r="O31" i="2"/>
  <c r="O32" i="2"/>
  <c r="O33" i="2"/>
  <c r="O25" i="2"/>
  <c r="Z33" i="2"/>
  <c r="Z31" i="2"/>
  <c r="Z30" i="2"/>
  <c r="Z29" i="2"/>
  <c r="Z28" i="2"/>
  <c r="Z27" i="2"/>
  <c r="Z26" i="2"/>
  <c r="Z16" i="2"/>
  <c r="Z17" i="2"/>
  <c r="Z18" i="2"/>
  <c r="Z19" i="2"/>
  <c r="Z20" i="2"/>
  <c r="Z21" i="2"/>
  <c r="O16" i="2"/>
  <c r="O17" i="2"/>
  <c r="O18" i="2"/>
  <c r="O19" i="2"/>
  <c r="O20" i="2"/>
  <c r="O21" i="2"/>
  <c r="O15" i="2"/>
  <c r="X15" i="1"/>
  <c r="X14" i="1"/>
  <c r="AB39" i="3" l="1"/>
  <c r="Q91" i="2"/>
  <c r="Q90" i="2"/>
  <c r="Q89" i="2"/>
  <c r="Q84" i="2"/>
  <c r="Q83" i="2"/>
  <c r="Q82" i="2"/>
  <c r="Q81" i="2"/>
  <c r="Q80" i="2"/>
  <c r="Q79" i="2"/>
  <c r="Q75" i="2"/>
  <c r="Q74" i="2"/>
  <c r="Q68" i="2"/>
  <c r="Q67" i="2"/>
  <c r="Q65" i="2"/>
  <c r="Q57" i="2"/>
  <c r="Q56" i="2"/>
  <c r="Q55" i="2"/>
  <c r="Q54" i="2"/>
  <c r="Q53" i="2"/>
  <c r="Q51" i="2"/>
  <c r="Q50" i="2"/>
  <c r="Q49" i="2"/>
  <c r="Q32" i="2"/>
  <c r="Q99" i="2"/>
  <c r="Q96" i="2" l="1"/>
  <c r="Q95" i="2"/>
  <c r="Q100" i="2"/>
  <c r="Q98" i="2"/>
  <c r="Q97" i="2"/>
  <c r="Q101" i="2"/>
  <c r="T56" i="4"/>
  <c r="W56" i="4" s="1"/>
  <c r="T54" i="4"/>
  <c r="W54" i="4" s="1"/>
  <c r="T52" i="4"/>
  <c r="W52" i="4" s="1"/>
  <c r="T50" i="4"/>
  <c r="W50" i="4" s="1"/>
  <c r="V48" i="4"/>
  <c r="U48" i="4"/>
  <c r="S48" i="4"/>
  <c r="R48" i="4"/>
  <c r="T46" i="4"/>
  <c r="W46" i="4" s="1"/>
  <c r="T45" i="4"/>
  <c r="W45" i="4" s="1"/>
  <c r="T44" i="4"/>
  <c r="W44" i="4" s="1"/>
  <c r="T43" i="4"/>
  <c r="W43" i="4" s="1"/>
  <c r="V41" i="4"/>
  <c r="U41" i="4"/>
  <c r="S41" i="4"/>
  <c r="R41" i="4"/>
  <c r="T38" i="4"/>
  <c r="W38" i="4" s="1"/>
  <c r="V36" i="4"/>
  <c r="U36" i="4"/>
  <c r="R36" i="4"/>
  <c r="T34" i="4"/>
  <c r="W34" i="4" s="1"/>
  <c r="T33" i="4"/>
  <c r="W33" i="4" s="1"/>
  <c r="V30" i="4"/>
  <c r="U30" i="4"/>
  <c r="R30" i="4"/>
  <c r="T26" i="4"/>
  <c r="W26" i="4" s="1"/>
  <c r="T23" i="4"/>
  <c r="W23" i="4" s="1"/>
  <c r="V19" i="4"/>
  <c r="U19" i="4"/>
  <c r="R19" i="4"/>
  <c r="V14" i="4"/>
  <c r="U14" i="4"/>
  <c r="R14" i="4"/>
  <c r="Y52" i="3"/>
  <c r="V47" i="3"/>
  <c r="Y37" i="3"/>
  <c r="Y32" i="3"/>
  <c r="R25" i="3"/>
  <c r="Y23" i="3"/>
  <c r="Y22" i="3"/>
  <c r="Y21" i="3"/>
  <c r="Y20" i="3"/>
  <c r="T20" i="3"/>
  <c r="T19" i="3"/>
  <c r="Y18" i="3"/>
  <c r="Y17" i="3"/>
  <c r="T91" i="2"/>
  <c r="V94" i="2"/>
  <c r="R39" i="1"/>
  <c r="Q39" i="1"/>
  <c r="N39" i="1"/>
  <c r="U36" i="1"/>
  <c r="P36" i="1"/>
  <c r="S36" i="1" s="1"/>
  <c r="U31" i="1"/>
  <c r="P31" i="1"/>
  <c r="S31" i="1" s="1"/>
  <c r="U26" i="1"/>
  <c r="P26" i="1"/>
  <c r="S26" i="1" s="1"/>
  <c r="U19" i="1"/>
  <c r="S19" i="1"/>
  <c r="U12" i="1"/>
  <c r="T41" i="4" l="1"/>
  <c r="W41" i="4" s="1"/>
  <c r="T48" i="4"/>
  <c r="W48" i="4" s="1"/>
  <c r="U39" i="1"/>
  <c r="U12" i="4"/>
  <c r="U59" i="4" s="1"/>
  <c r="V28" i="2"/>
  <c r="V29" i="2"/>
  <c r="V37" i="2"/>
  <c r="V41" i="2"/>
  <c r="V43" i="2"/>
  <c r="V44" i="2"/>
  <c r="V46" i="2"/>
  <c r="V47" i="2"/>
  <c r="V48" i="2"/>
  <c r="V53" i="2"/>
  <c r="V57" i="2"/>
  <c r="V65" i="2"/>
  <c r="V67" i="2"/>
  <c r="V71" i="2"/>
  <c r="V72" i="2"/>
  <c r="V83" i="2"/>
  <c r="V84" i="2"/>
  <c r="V86" i="2"/>
  <c r="V87" i="2"/>
  <c r="V88" i="2"/>
  <c r="V89" i="2"/>
  <c r="V93" i="2"/>
  <c r="W20" i="3"/>
  <c r="T65" i="2"/>
  <c r="T67" i="2"/>
  <c r="T75" i="2"/>
  <c r="T90" i="2"/>
  <c r="S87" i="2"/>
  <c r="V100" i="2"/>
  <c r="T17" i="3"/>
  <c r="W17" i="3" s="1"/>
  <c r="T18" i="3"/>
  <c r="W18" i="3" s="1"/>
  <c r="T49" i="3"/>
  <c r="W49" i="3" s="1"/>
  <c r="Y40" i="3"/>
  <c r="Y41" i="3"/>
  <c r="Y45" i="3"/>
  <c r="Y50" i="3"/>
  <c r="Y51" i="3"/>
  <c r="R14" i="3"/>
  <c r="Y27" i="3"/>
  <c r="V25" i="3"/>
  <c r="Y30" i="3"/>
  <c r="T40" i="3"/>
  <c r="W40" i="3" s="1"/>
  <c r="T42" i="3"/>
  <c r="W42" i="3" s="1"/>
  <c r="T52" i="3"/>
  <c r="W52" i="3" s="1"/>
  <c r="Y31" i="3"/>
  <c r="T39" i="3"/>
  <c r="W39" i="3" s="1"/>
  <c r="T43" i="3"/>
  <c r="W43" i="3" s="1"/>
  <c r="T44" i="3"/>
  <c r="W44" i="3" s="1"/>
  <c r="T45" i="3"/>
  <c r="W45" i="3" s="1"/>
  <c r="T21" i="3"/>
  <c r="W21" i="3" s="1"/>
  <c r="T31" i="3"/>
  <c r="W31" i="3" s="1"/>
  <c r="Y38" i="3"/>
  <c r="T16" i="3"/>
  <c r="W16" i="3" s="1"/>
  <c r="Y28" i="3"/>
  <c r="Y42" i="3"/>
  <c r="Y44" i="3"/>
  <c r="V12" i="4"/>
  <c r="V59" i="4" s="1"/>
  <c r="T41" i="3"/>
  <c r="W41" i="3" s="1"/>
  <c r="Y49" i="3"/>
  <c r="Y16" i="3"/>
  <c r="R35" i="3"/>
  <c r="Y33" i="3"/>
  <c r="T54" i="2"/>
  <c r="V19" i="2"/>
  <c r="V77" i="2"/>
  <c r="V102" i="2"/>
  <c r="V103" i="2"/>
  <c r="V104" i="2"/>
  <c r="V20" i="2"/>
  <c r="S35" i="2"/>
  <c r="O77" i="2"/>
  <c r="T80" i="2"/>
  <c r="T96" i="2"/>
  <c r="O93" i="2"/>
  <c r="T98" i="2"/>
  <c r="V17" i="2"/>
  <c r="V18" i="2"/>
  <c r="T49" i="2"/>
  <c r="T50" i="2"/>
  <c r="T51" i="2"/>
  <c r="V61" i="2"/>
  <c r="V78" i="2"/>
  <c r="T81" i="2"/>
  <c r="T84" i="2"/>
  <c r="V99" i="2"/>
  <c r="T100" i="2"/>
  <c r="T89" i="2"/>
  <c r="S93" i="2"/>
  <c r="V36" i="2"/>
  <c r="V58" i="2"/>
  <c r="V60" i="2"/>
  <c r="V73" i="2"/>
  <c r="S71" i="2"/>
  <c r="P87" i="2"/>
  <c r="T68" i="2"/>
  <c r="O71" i="2"/>
  <c r="T82" i="2"/>
  <c r="V25" i="2"/>
  <c r="V27" i="2"/>
  <c r="V45" i="2"/>
  <c r="V54" i="2"/>
  <c r="T55" i="2"/>
  <c r="T56" i="2"/>
  <c r="T57" i="2"/>
  <c r="V68" i="2"/>
  <c r="V69" i="2"/>
  <c r="V70" i="2"/>
  <c r="S77" i="2"/>
  <c r="O87" i="2"/>
  <c r="T99" i="2"/>
  <c r="O13" i="2"/>
  <c r="Q13" i="2" s="1"/>
  <c r="T13" i="2" s="1"/>
  <c r="S23" i="2"/>
  <c r="V42" i="2"/>
  <c r="T53" i="2"/>
  <c r="V16" i="2"/>
  <c r="V21" i="2"/>
  <c r="V31" i="2"/>
  <c r="V66" i="2"/>
  <c r="T74" i="2"/>
  <c r="T97" i="2"/>
  <c r="T83" i="2"/>
  <c r="V105" i="2"/>
  <c r="S47" i="3"/>
  <c r="T51" i="3"/>
  <c r="W51" i="3" s="1"/>
  <c r="V26" i="2"/>
  <c r="O35" i="2"/>
  <c r="Y19" i="3"/>
  <c r="W19" i="3"/>
  <c r="U14" i="3"/>
  <c r="S13" i="2"/>
  <c r="V15" i="2"/>
  <c r="O23" i="2"/>
  <c r="R23" i="2"/>
  <c r="T32" i="2"/>
  <c r="O47" i="2"/>
  <c r="O59" i="2"/>
  <c r="Y43" i="3"/>
  <c r="V49" i="2"/>
  <c r="P93" i="2"/>
  <c r="T95" i="2"/>
  <c r="R12" i="4"/>
  <c r="V30" i="2"/>
  <c r="R35" i="2"/>
  <c r="V56" i="2"/>
  <c r="S47" i="2"/>
  <c r="V59" i="2"/>
  <c r="S59" i="2"/>
  <c r="P77" i="2"/>
  <c r="Q77" i="2" s="1"/>
  <c r="T79" i="2"/>
  <c r="T50" i="3"/>
  <c r="W50" i="3" s="1"/>
  <c r="R47" i="3"/>
  <c r="V55" i="2"/>
  <c r="R47" i="2"/>
  <c r="V79" i="2"/>
  <c r="R71" i="2"/>
  <c r="V95" i="2"/>
  <c r="R87" i="2"/>
  <c r="Y39" i="3"/>
  <c r="U35" i="3"/>
  <c r="R59" i="2"/>
  <c r="V85" i="2"/>
  <c r="R77" i="2"/>
  <c r="T85" i="2"/>
  <c r="V101" i="2"/>
  <c r="R93" i="2"/>
  <c r="T101" i="2"/>
  <c r="V14" i="3"/>
  <c r="Y29" i="3"/>
  <c r="U25" i="3"/>
  <c r="V35" i="3"/>
  <c r="U47" i="3"/>
  <c r="Y47" i="3" s="1"/>
  <c r="F5" i="9"/>
  <c r="E11" i="8"/>
  <c r="D11" i="8"/>
  <c r="C11" i="8"/>
  <c r="Y25" i="3" l="1"/>
  <c r="Q93" i="2"/>
  <c r="T93" i="2" s="1"/>
  <c r="V91" i="2"/>
  <c r="V63" i="2"/>
  <c r="V39" i="2"/>
  <c r="V81" i="2"/>
  <c r="V97" i="2"/>
  <c r="V51" i="2"/>
  <c r="R54" i="3"/>
  <c r="Q87" i="2"/>
  <c r="T87" i="2" s="1"/>
  <c r="T77" i="2"/>
  <c r="V23" i="2"/>
  <c r="V54" i="3"/>
  <c r="R103" i="2"/>
  <c r="V13" i="2"/>
  <c r="Y14" i="3"/>
  <c r="U54" i="3"/>
  <c r="S103" i="2"/>
  <c r="Y35" i="3"/>
  <c r="V75" i="2"/>
  <c r="R59" i="4"/>
  <c r="O103" i="2"/>
  <c r="T47" i="3"/>
  <c r="W47" i="3" s="1"/>
  <c r="Y54" i="3" l="1"/>
  <c r="V107" i="2"/>
  <c r="O39" i="1" l="1"/>
  <c r="P39" i="1" s="1"/>
  <c r="S39" i="1" s="1"/>
  <c r="T16" i="2"/>
  <c r="T17" i="2"/>
  <c r="T19" i="2"/>
  <c r="T20" i="2"/>
  <c r="T21" i="2"/>
  <c r="P47" i="2" l="1"/>
  <c r="Q47" i="2" s="1"/>
  <c r="T47" i="2" s="1"/>
  <c r="T52" i="2"/>
  <c r="P71" i="2"/>
  <c r="Q71" i="2" s="1"/>
  <c r="T71" i="2" s="1"/>
  <c r="Q73" i="2"/>
  <c r="T73" i="2" s="1"/>
  <c r="P23" i="2" l="1"/>
  <c r="Q26" i="2"/>
  <c r="T26" i="2" s="1"/>
  <c r="Q28" i="2"/>
  <c r="T28" i="2" s="1"/>
  <c r="Q31" i="2"/>
  <c r="T31" i="2" s="1"/>
  <c r="Q29" i="2"/>
  <c r="T29" i="2" s="1"/>
  <c r="Q25" i="2"/>
  <c r="T25" i="2" s="1"/>
  <c r="Q27" i="2"/>
  <c r="T27" i="2" s="1"/>
  <c r="Q30" i="2"/>
  <c r="T30" i="2" s="1"/>
  <c r="Q33" i="2"/>
  <c r="T33" i="2" s="1"/>
  <c r="Q23" i="2" l="1"/>
  <c r="T23" i="2" s="1"/>
  <c r="P35" i="2"/>
  <c r="Q35" i="2" s="1"/>
  <c r="T35" i="2" s="1"/>
  <c r="Q37" i="2"/>
  <c r="T37" i="2" s="1"/>
  <c r="Q38" i="2"/>
  <c r="T38" i="2" s="1"/>
  <c r="Q40" i="2"/>
  <c r="T40" i="2" s="1"/>
  <c r="Q41" i="2"/>
  <c r="T41" i="2" s="1"/>
  <c r="Q42" i="2"/>
  <c r="T42" i="2" s="1"/>
  <c r="Q44" i="2"/>
  <c r="T44" i="2" s="1"/>
  <c r="Q45" i="2"/>
  <c r="T45" i="2" s="1"/>
  <c r="Q39" i="2"/>
  <c r="T39" i="2" s="1"/>
  <c r="Q43" i="2"/>
  <c r="T43" i="2" s="1"/>
  <c r="P59" i="2"/>
  <c r="Q59" i="2" s="1"/>
  <c r="T59" i="2" s="1"/>
  <c r="Q69" i="2"/>
  <c r="T69" i="2" s="1"/>
  <c r="Q63" i="2"/>
  <c r="T63" i="2" s="1"/>
  <c r="Q61" i="2"/>
  <c r="T61" i="2" s="1"/>
  <c r="Q62" i="2"/>
  <c r="T62" i="2" s="1"/>
  <c r="Q64" i="2"/>
  <c r="T64" i="2" s="1"/>
  <c r="Q66" i="2"/>
  <c r="T66" i="2"/>
  <c r="P103" i="2" l="1"/>
  <c r="Q103" i="2" s="1"/>
  <c r="T103" i="2" s="1"/>
  <c r="S14" i="3"/>
  <c r="T22" i="3"/>
  <c r="W22" i="3" s="1"/>
  <c r="T23" i="3"/>
  <c r="W23" i="3" s="1"/>
  <c r="T14" i="3" l="1"/>
  <c r="W14" i="3" s="1"/>
  <c r="S25" i="3"/>
  <c r="T28" i="3"/>
  <c r="W28" i="3" s="1"/>
  <c r="T32" i="3"/>
  <c r="W32" i="3" s="1"/>
  <c r="T27" i="3"/>
  <c r="W27" i="3" s="1"/>
  <c r="T29" i="3"/>
  <c r="W29" i="3" s="1"/>
  <c r="T30" i="3"/>
  <c r="W30" i="3" s="1"/>
  <c r="T33" i="3"/>
  <c r="W33" i="3" s="1"/>
  <c r="T25" i="3" l="1"/>
  <c r="W25" i="3" s="1"/>
  <c r="S35" i="3"/>
  <c r="T35" i="3" s="1"/>
  <c r="W35" i="3" s="1"/>
  <c r="T38" i="3"/>
  <c r="W38" i="3" s="1"/>
  <c r="T37" i="3"/>
  <c r="W37" i="3"/>
  <c r="S54" i="3" l="1"/>
  <c r="T54" i="3" s="1"/>
  <c r="W54" i="3" s="1"/>
  <c r="S14" i="4"/>
  <c r="T14" i="4" s="1"/>
  <c r="W14" i="4" s="1"/>
  <c r="T16" i="4"/>
  <c r="W16" i="4" s="1"/>
  <c r="T17" i="4"/>
  <c r="W17" i="4" s="1"/>
  <c r="T22" i="4"/>
  <c r="W22" i="4" s="1"/>
  <c r="T25" i="4"/>
  <c r="W25" i="4" s="1"/>
  <c r="S19" i="4"/>
  <c r="T19" i="4" s="1"/>
  <c r="W19" i="4" s="1"/>
  <c r="T21" i="4"/>
  <c r="W21" i="4" s="1"/>
  <c r="T24" i="4"/>
  <c r="W24" i="4" s="1"/>
  <c r="T27" i="4"/>
  <c r="W27" i="4"/>
  <c r="T28" i="4"/>
  <c r="W28" i="4"/>
  <c r="S30" i="4"/>
  <c r="T32" i="4"/>
  <c r="W32" i="4" s="1"/>
  <c r="T30" i="4" l="1"/>
  <c r="W30" i="4" s="1"/>
  <c r="S36" i="4"/>
  <c r="T36" i="4" s="1"/>
  <c r="W36" i="4" s="1"/>
  <c r="T39" i="4"/>
  <c r="W39" i="4" s="1"/>
  <c r="S12" i="4" l="1"/>
  <c r="T12" i="4" l="1"/>
  <c r="W12" i="4" s="1"/>
  <c r="S59" i="4"/>
  <c r="T59" i="4" s="1"/>
  <c r="W59" i="4" s="1"/>
</calcChain>
</file>

<file path=xl/sharedStrings.xml><?xml version="1.0" encoding="utf-8"?>
<sst xmlns="http://schemas.openxmlformats.org/spreadsheetml/2006/main" count="857" uniqueCount="579">
  <si>
    <t>Otros Servicios Generales</t>
  </si>
  <si>
    <t>Legislación</t>
  </si>
  <si>
    <t>Justicia</t>
  </si>
  <si>
    <t>Coordinación de la Política de Gobierno</t>
  </si>
  <si>
    <t>Relaciones Exteriores</t>
  </si>
  <si>
    <t>Asuntos Financieros y Hacendarios</t>
  </si>
  <si>
    <t>Seguridad Nacional</t>
  </si>
  <si>
    <t>Asuntos de Orden Público y de Seguridad Interior</t>
  </si>
  <si>
    <t>Protección Ambiental</t>
  </si>
  <si>
    <t>Vivienda y Servicios a la Comunidad</t>
  </si>
  <si>
    <t>Salud</t>
  </si>
  <si>
    <t>Recreación, Cultura y Otras Manifestaciones Sociales</t>
  </si>
  <si>
    <t>Educación</t>
  </si>
  <si>
    <t>Protección Social</t>
  </si>
  <si>
    <t>Otros Asuntos Sociales</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</si>
  <si>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</si>
  <si>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</si>
  <si>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</si>
  <si>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</si>
  <si>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</si>
  <si>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</si>
  <si>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</si>
  <si>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</si>
  <si>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</si>
  <si>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Saneamiento del Sistema Financiero</t>
  </si>
  <si>
    <t>Adeudos de Ejercicios Fiscales Anteriores</t>
  </si>
  <si>
    <t>Aprobado</t>
  </si>
  <si>
    <t>Modificado</t>
  </si>
  <si>
    <t>Devengado</t>
  </si>
  <si>
    <t>Pagado</t>
  </si>
  <si>
    <t>Subsidios: Sector Social y Privado o Entidades Federativas y Municipios</t>
  </si>
  <si>
    <t>Sujetos a Reglas de Operación</t>
  </si>
  <si>
    <t>Otros Subsidios</t>
  </si>
  <si>
    <t>Desempeño de las Funciones</t>
  </si>
  <si>
    <t>Prestación de Servicios Públicos</t>
  </si>
  <si>
    <t>Provisión de Bienes Públicos</t>
  </si>
  <si>
    <t>Específicos</t>
  </si>
  <si>
    <t>Proyectos de Inversión</t>
  </si>
  <si>
    <t>Administrativos y de Apoyo</t>
  </si>
  <si>
    <t>Compromisos</t>
  </si>
  <si>
    <t>Desastres Naturales</t>
  </si>
  <si>
    <t>Obligaciones</t>
  </si>
  <si>
    <t>Programas de Gasto Federalizado (Gobierno Federal)</t>
  </si>
  <si>
    <t>Gasto Federalizado</t>
  </si>
  <si>
    <t>Autorizó: _______________________________________</t>
  </si>
  <si>
    <t>UNIDAD RESPONSABLE DEL GASTO: (1)</t>
  </si>
  <si>
    <t>Clave
Programa o Proyecto de Inversión</t>
  </si>
  <si>
    <t>Denominación del Programa o Proyecto de Inversión</t>
  </si>
  <si>
    <t>Avance Físico
%</t>
  </si>
  <si>
    <t>Presupuesto
(Pesos con dos decimales)</t>
  </si>
  <si>
    <t>Descripción de Acciones Realizadas</t>
  </si>
  <si>
    <t>Ejercido</t>
  </si>
  <si>
    <t>Total URG (7)</t>
  </si>
  <si>
    <t>1. Descripción de la Evaluación   </t>
  </si>
  <si>
    <t>1.1 Nombre de la evaluación: </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</si>
  <si>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</si>
  <si>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</si>
  <si>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</si>
  <si>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</si>
  <si>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</si>
  <si>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</si>
  <si>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</si>
  <si>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</si>
  <si>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 </t>
  </si>
  <si>
    <t>Cuestionarios__ Entrevistas__ Formatos__ Otros__ Especifique:</t>
  </si>
  <si>
    <t>Descripción de las técnicas y modelos utilizados: </t>
  </si>
  <si>
    <t>2. Principales Hallazgos de la evaluación</t>
  </si>
  <si>
    <t>2.1 Describir los hallazgos más relevantes de la evaluación:</t>
  </si>
  <si>
    <t>2.2 Señalar cuáles son las principales Fortalezas, Oportunidades, Debilidades y Amenazas (FODA), de acuerdo con los temas del programa, estrategia o instituciones.</t>
  </si>
  <si>
    <t>2.2.1 Fortalezas:</t>
  </si>
  <si>
    <t>2.2.2 Oportunidades:</t>
  </si>
  <si>
    <t>2.2.3 Debilidades:</t>
  </si>
  <si>
    <t>2.2.4 Amenazas:</t>
  </si>
  <si>
    <t>3. Conclusiones y recomendaciones de la evaluación</t>
  </si>
  <si>
    <t>3.1 Describir brevemente las conclusiones de la evaluación: </t>
  </si>
  <si>
    <t>3.2 Describir las recomendaciones de acuerdo a su relevancia:</t>
  </si>
  <si>
    <t>1:</t>
  </si>
  <si>
    <t>2: </t>
  </si>
  <si>
    <t>3: </t>
  </si>
  <si>
    <t>4: </t>
  </si>
  <si>
    <t>5:</t>
  </si>
  <si>
    <t>6:</t>
  </si>
  <si>
    <t>7:</t>
  </si>
  <si>
    <t>4. Datos de la Instancia evaluadora</t>
  </si>
  <si>
    <t>4.1 Nombre del coordinador de la evaluación:</t>
  </si>
  <si>
    <t>4.2 Cargo:</t>
  </si>
  <si>
    <t xml:space="preserve">4.3 Institución a la que pertenece: </t>
  </si>
  <si>
    <t>4.4 Principales colaboradores:</t>
  </si>
  <si>
    <t>4.5 Correo electrónico del coordinador de la evaluación:</t>
  </si>
  <si>
    <t>4.6 Teléfono (con clave lada):</t>
  </si>
  <si>
    <t>5. Identificación del (los) programa(s)</t>
  </si>
  <si>
    <t>5.1 Nombre del (los) programa(s) evaluado(s):</t>
  </si>
  <si>
    <t xml:space="preserve">5.2 Siglas: </t>
  </si>
  <si>
    <t>5.3 Ente público coordinador del (los) programa(s): </t>
  </si>
  <si>
    <t>5.4 Poder público al que pertenece(n) el(los) programa(s):</t>
  </si>
  <si>
    <t>Poder Ejecutivo___ Poder Legislativo___ Poder Judicial___ Ente Autónomo___</t>
  </si>
  <si>
    <t>5.5 Ámbito gubernamental al que pertenece(n) el(los) programa(s):</t>
  </si>
  <si>
    <t>Federal___ Estatal___ Local___</t>
  </si>
  <si>
    <t>5.6 Nombre de la(s) unidad(es) administrativa(s) y de (los) titular(es) a cargo del (los) programa(s):</t>
  </si>
  <si>
    <t>5.6.1 Nombre(s) de la(s) unidad(es) administrativa(s) a cargo de (los) programa(s):</t>
  </si>
  <si>
    <t>5.6.2 Nombre(s) de (los) titular(es) de la(s) unidad(es) administrativa(s) a cargo de (los) programa(s) (nombre completo, correo electrónico y teléfono con clave lada):</t>
  </si>
  <si>
    <t>6. Datos de Contratación de la Evaluación</t>
  </si>
  <si>
    <t>6.1 Tipo de contratación:</t>
  </si>
  <si>
    <t>6.1.1 Adjudicación Directa___ 6.1.2 Invitación a tres___ 6.1.3 Licitación Pública Nacional___</t>
  </si>
  <si>
    <t>6.1.4 Licitación Pública Internacional___ 6.1.5 Otro: (Señalar)___</t>
  </si>
  <si>
    <t>6.2 Unidad administrativa responsable de contratar la evaluación:</t>
  </si>
  <si>
    <t xml:space="preserve">6.3 Costo total de la evaluación: $ </t>
  </si>
  <si>
    <t>6.4 Fuente de Financiamiento : </t>
  </si>
  <si>
    <t>7. Difusión de la Evaluación</t>
  </si>
  <si>
    <t>7.1 Difusión en internet de la evaluación:</t>
  </si>
  <si>
    <t>7.2 Difusión en internet del formato:</t>
  </si>
  <si>
    <t>Implementación de los aspectos susceptibles de mejora (3)</t>
  </si>
  <si>
    <t>Programa o Fondo</t>
  </si>
  <si>
    <t>Destino de los Recursos</t>
  </si>
  <si>
    <t>Ejercicio</t>
  </si>
  <si>
    <t>Reintegro</t>
  </si>
  <si>
    <t>Total (6)</t>
  </si>
  <si>
    <t>Monto que reciban del FAIS:</t>
  </si>
  <si>
    <t>Obra o acción a realizar</t>
  </si>
  <si>
    <t>Costo</t>
  </si>
  <si>
    <t xml:space="preserve">Ubicación </t>
  </si>
  <si>
    <t>Metas</t>
  </si>
  <si>
    <t>Beneficiarios</t>
  </si>
  <si>
    <t>Entidad</t>
  </si>
  <si>
    <t>Municipio</t>
  </si>
  <si>
    <t>Localidad</t>
  </si>
  <si>
    <t/>
  </si>
  <si>
    <t>EGRESO</t>
  </si>
  <si>
    <t xml:space="preserve">C  O  N  C  E  P  T  O </t>
  </si>
  <si>
    <t>APROBADO</t>
  </si>
  <si>
    <t>MODIFICADO</t>
  </si>
  <si>
    <t>DEVENGADO</t>
  </si>
  <si>
    <t>PAGADO</t>
  </si>
  <si>
    <t>GASTO CORRIENTE</t>
  </si>
  <si>
    <t>GASTO DE CAPITAL</t>
  </si>
  <si>
    <t>AMORTIZACIÓN DE LA DEUDA Y DISMINUCIÓN DE PASIVOS</t>
  </si>
  <si>
    <t>PENSIONES Y JUBILACIONES</t>
  </si>
  <si>
    <t>PARTICIPACIONES</t>
  </si>
  <si>
    <t>TOTAL DEL GASTO</t>
  </si>
  <si>
    <t>EP-03</t>
  </si>
  <si>
    <t>ESTADO ANALÍTICO DEL EJERCICIO DEL PRESUPUESTO DE EGRESOS</t>
  </si>
  <si>
    <t>CLASIFICACIÓN POR OBJETO DEL GASTO (CAPÍTULO Y CONCEPTO)</t>
  </si>
  <si>
    <t xml:space="preserve">C O N C E P T O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</si>
  <si>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</si>
  <si>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</si>
  <si>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</si>
  <si>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</si>
  <si>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</si>
  <si>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</si>
  <si>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</si>
  <si>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</si>
  <si>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</si>
  <si>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Admón., Emisión de Doc. y Art.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</si>
  <si>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</si>
  <si>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</si>
  <si>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</si>
  <si>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</si>
  <si>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</si>
  <si>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</si>
  <si>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</si>
  <si>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</si>
  <si>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</si>
  <si>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</si>
  <si>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</si>
  <si>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</si>
  <si>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</si>
  <si>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</si>
  <si>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</si>
  <si>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</si>
  <si>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</si>
  <si>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 ASIG.,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</si>
  <si>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</si>
  <si>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</si>
  <si>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</si>
  <si>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</si>
  <si>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</si>
  <si>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</si>
  <si>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</si>
  <si>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</si>
  <si>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</si>
  <si>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</si>
  <si>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</si>
  <si>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</si>
  <si>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</si>
  <si>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</si>
  <si>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</si>
  <si>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</si>
  <si>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</si>
  <si>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</si>
  <si>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</si>
  <si>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</si>
  <si>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</si>
  <si>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</si>
  <si>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</si>
  <si>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</si>
  <si>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</si>
  <si>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</si>
  <si>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</si>
  <si>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</si>
  <si>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</si>
  <si>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</si>
  <si>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</si>
  <si>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</si>
  <si>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</si>
  <si>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</si>
  <si>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</si>
  <si>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</si>
  <si>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</si>
  <si>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</si>
  <si>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</si>
  <si>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</si>
  <si>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</si>
  <si>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</si>
  <si>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</si>
  <si>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EP-04</t>
  </si>
  <si>
    <t xml:space="preserve">C  O  N  C  E  P  T  O    </t>
  </si>
  <si>
    <t>GOBIERNO</t>
  </si>
  <si>
    <t>DESARROLLO SOCIAL</t>
  </si>
  <si>
    <t>DESARROLLO ECONÓMICO</t>
  </si>
  <si>
    <t>OTRAS NO CLASIFICADAS EN FUNCIONES ANTERIORES</t>
  </si>
  <si>
    <t>Transacciones de la Deuda Pública / Costo Financiero de la Deuda</t>
  </si>
  <si>
    <t>Transferencias, Participaciones y Aportaciones entre Diferentes Niveles y Órdenes de Gobierno</t>
  </si>
  <si>
    <t>EP-05</t>
  </si>
  <si>
    <t>GASTO POR CATEGORÍA PROGRAMÁTICA</t>
  </si>
  <si>
    <t>PROGRAMAS</t>
  </si>
  <si>
    <t>Planeación, Seguimiento y Evaluación de Políticas Públicas</t>
  </si>
  <si>
    <t>Promoción y Fomento</t>
  </si>
  <si>
    <t>Regulación y Supervisión</t>
  </si>
  <si>
    <t>Funciones de las Fuerzas Armadas (únicamente Gobierno Federal)</t>
  </si>
  <si>
    <t>Apoyo al Proceso Presupuestario y para mejorar la Eficiencia Institucional</t>
  </si>
  <si>
    <t>Apoyo a la Función Pública y al Mejoramiento de la Gestión</t>
  </si>
  <si>
    <t>Operaciones Ajenas</t>
  </si>
  <si>
    <t>Obligaciones de Cumplimiento de Resolución  Jurisdiccional</t>
  </si>
  <si>
    <t>Aportaciones a la Seguridad Social</t>
  </si>
  <si>
    <t>Aportaciones a Fondos de Estabilización</t>
  </si>
  <si>
    <t>Aportaciones a Fondos de Inversión y Reestructura de Pensiones</t>
  </si>
  <si>
    <t>PARTICIPACIONES A ENTIDADES FEDERATIVAS Y MUNICIPIOS</t>
  </si>
  <si>
    <t>COSTO FINANCIERO, DEUDA O APOYOS A DEUDORES Y AHORRADORES DE LA BANCA</t>
  </si>
  <si>
    <t>ADEUDOS DE EJERCICIOS FISCALES ANTERIORES</t>
  </si>
  <si>
    <t>EP-09</t>
  </si>
  <si>
    <t>Elaboró:</t>
  </si>
  <si>
    <t>Nombre, cargo y Firma</t>
  </si>
  <si>
    <t>Autorizó:</t>
  </si>
  <si>
    <t>PPI PROGRAMAS Y PROYECTOS DE INVERSIÓN</t>
  </si>
  <si>
    <t>FORMATO PARA LA DIFUSIÓN DE LOS RESULTADOS DE LAS EVALUACIONES</t>
  </si>
  <si>
    <t>UNIDAD RESPONSABLE DEL GASTO:</t>
  </si>
  <si>
    <t>ASM ASPECTOS SUSCEPTIBLES DE MEJORA</t>
  </si>
  <si>
    <t>GOBIERNO DE LA CIUDAD DE MÉXICO</t>
  </si>
  <si>
    <t>FORMATO DEL EJERCICIO Y DESTINO DE GASTO FEDERALIZADO Y REINTEGROS</t>
  </si>
  <si>
    <t>MONTOS QUE RECIBAN OBRAS Y ACCIONES A REALIZAR CON EL FAIS</t>
  </si>
  <si>
    <t>p</t>
  </si>
  <si>
    <t>DIFERENCIA</t>
  </si>
  <si>
    <t>La información consignada en este reporte es responsabilidad de la Unidad Ejecutora de Gasto, de conformidad a los Artículos 51, 154 y 155 de la Ley de Austeridad, Transparencia en Remuneraciones, Prestaciones y Ejercicio de Recursos de la Ciudad de México, la que servirá de base para la integración de la Cuenta Pública 2023.</t>
  </si>
  <si>
    <t>ESTADO ANALÍTICO DEL EJERCICIO DEL PRESUPUESTO DE EGRESOS 
CLASIFICACIÓN FUNCIONAL (FINALIDAD Y FUNCIÓN)</t>
  </si>
  <si>
    <t>DEL 1 DE ENERO AL 31 DE DICIEMBRE DE 2023</t>
  </si>
  <si>
    <t>(PESOS)</t>
  </si>
  <si>
    <t>ESTADO ANALÍTICO DEL EJERCICIO DEL PRESUPUESTO DE EGRESOS 
CLASIFICACIÓN ECONÓMICA (POR TIPO DE GASTO)</t>
  </si>
  <si>
    <t>AMPL/(REDUC)</t>
  </si>
  <si>
    <t>PESOS</t>
  </si>
  <si>
    <t>EGRESOS</t>
  </si>
  <si>
    <t>AMPL/
(REDUC)</t>
  </si>
  <si>
    <t>Elaboró (8): ________________________________________________</t>
  </si>
  <si>
    <t>Autorizó (9): _______________________________________</t>
  </si>
  <si>
    <t>Autorizó (9) :_____________________________</t>
  </si>
  <si>
    <t>Elaboró (4): _____________________________________________</t>
  </si>
  <si>
    <t>Autorizó (5):  ___________________________________</t>
  </si>
  <si>
    <t>Elaboró (7): ________________________________________</t>
  </si>
  <si>
    <t>Autorizó (8): _______________________________________</t>
  </si>
  <si>
    <t>EVALUACIÓN: (2)</t>
  </si>
  <si>
    <t>Elaboró: ___________________________________________________</t>
  </si>
  <si>
    <t>Etiquetas de fila</t>
  </si>
  <si>
    <t>Suma de Aprobado</t>
  </si>
  <si>
    <t>Suma de Modificado</t>
  </si>
  <si>
    <t>Suma de Comprometido</t>
  </si>
  <si>
    <t>Suma de Devengado</t>
  </si>
  <si>
    <t>Suma de Ejercido</t>
  </si>
  <si>
    <t>Suma de Pagado</t>
  </si>
  <si>
    <t>1</t>
  </si>
  <si>
    <t>2</t>
  </si>
  <si>
    <t>Total general</t>
  </si>
  <si>
    <t>Lic. Daniel Alberto Pastrana Neria</t>
  </si>
  <si>
    <t>Subdirector de Presupuesto</t>
  </si>
  <si>
    <t>Gerardo Nieto García</t>
  </si>
  <si>
    <t xml:space="preserve">Director de Recursos Financieros y Presupuestales </t>
  </si>
  <si>
    <t>1100_Remuneraciones al personal de carácter permanente.</t>
  </si>
  <si>
    <t>1200_Remuneraciones al personal de carácter transitorio.</t>
  </si>
  <si>
    <t>1300_Remuneraciones adicionales y especiales.</t>
  </si>
  <si>
    <t>1400_Seguridad social.</t>
  </si>
  <si>
    <t>1500_Otras prestaciones sociales y económicas.</t>
  </si>
  <si>
    <t>1600_Previsiones.</t>
  </si>
  <si>
    <t>1700_Pago de estímulos a servidores públicos.</t>
  </si>
  <si>
    <t>2100_Materiales de administración, emisión de documentos y artículos oficiales.</t>
  </si>
  <si>
    <t>2200_Alimentos y utensilios.</t>
  </si>
  <si>
    <t>2300_Materias primas y materiales de producción y comercialización.</t>
  </si>
  <si>
    <t>2400_Materiales y artículos de construcción y de reparación.</t>
  </si>
  <si>
    <t>2500_Productos químicos, farmacéuticos y de laboratorio.</t>
  </si>
  <si>
    <t>2600_Combustibles, lubricantes y aditivos.</t>
  </si>
  <si>
    <t>2700_Vestuario, blancos, prendas de protección y artículos deportivos.</t>
  </si>
  <si>
    <t>2900_Herramientas, refacciones y accesorios menores.</t>
  </si>
  <si>
    <t>3100_Servicios básicos.</t>
  </si>
  <si>
    <t>3200_Servicios de arrendamiento.</t>
  </si>
  <si>
    <t>3300_Servicios profesionales, científicos, técnicos y otros servicios.</t>
  </si>
  <si>
    <t>3400_Servicios financieros, bancarios y comerciales.</t>
  </si>
  <si>
    <t>3500_Servicios de instalación, reparación, mantenimiento y conservación.</t>
  </si>
  <si>
    <t>3600_Servicios de comunicación social y publicidad.</t>
  </si>
  <si>
    <t>3700_Servicios de traslado y viáticos.</t>
  </si>
  <si>
    <t>3800_Servicios oficiales.</t>
  </si>
  <si>
    <t>3900_Otros servicios generales.</t>
  </si>
  <si>
    <t>4400_Ayudas sociales.</t>
  </si>
  <si>
    <t>5100_Mobiliario y equipo de administración.</t>
  </si>
  <si>
    <t>5200_Mobiliario y equipo educacional y recreativo.</t>
  </si>
  <si>
    <t>5300_Equipo e instrumental médico y de laboratorio.</t>
  </si>
  <si>
    <t>5400_Vehículos y equipo de transporte.</t>
  </si>
  <si>
    <t>5600_Maquinaria, otros equipos y herramientas.</t>
  </si>
  <si>
    <t>5900_Activos intangibles.</t>
  </si>
  <si>
    <t>6100_Obra pública en bienes de dominio público.</t>
  </si>
  <si>
    <t>UNIDAD RESPONSABLE DEL GASTO: 02CD14 Alcaldía Tlalpan</t>
  </si>
  <si>
    <t>Gobierno</t>
  </si>
  <si>
    <t>17_Asuntos de Orden Público y de Seguridad Interior</t>
  </si>
  <si>
    <t>18_Otros Servicios Generales</t>
  </si>
  <si>
    <t>21_Protección Ambiental</t>
  </si>
  <si>
    <t>22_Vivienda y Servicios a la Comunidad</t>
  </si>
  <si>
    <t>23_Salud</t>
  </si>
  <si>
    <t>24_Recreación, Cultura y Otras Manifestaciones Sociales</t>
  </si>
  <si>
    <t>26_Protección Social</t>
  </si>
  <si>
    <t>27_Otros Asuntos Sociales</t>
  </si>
  <si>
    <t>31_Asuntos Económicos, Comerciales y Laborales en General</t>
  </si>
  <si>
    <t>32_Agropecuaria, Silvicultura, Pesca y Caza</t>
  </si>
  <si>
    <t xml:space="preserve">Gerardo Nieto García </t>
  </si>
  <si>
    <t>Director de Recursos Financieros y Presupuestale s</t>
  </si>
  <si>
    <t xml:space="preserve">Lic. Daniel Alberto Pastrana Neria </t>
  </si>
  <si>
    <t xml:space="preserve">Subdirector de Presupuesto </t>
  </si>
  <si>
    <t>S_Sujetos Reglas de Operación</t>
  </si>
  <si>
    <t>U_Otros Subsidios</t>
  </si>
  <si>
    <t>E_Prestación de Servicios Públicos</t>
  </si>
  <si>
    <t>F_Promoción y fomento</t>
  </si>
  <si>
    <t>K_Proyectos de Inversión</t>
  </si>
  <si>
    <t>M_Apoyo al proceso presupuestario y para mejorar la eficiencia institucional</t>
  </si>
  <si>
    <t>N_Desastres Naturales</t>
  </si>
  <si>
    <t xml:space="preserve">R_Especificos </t>
  </si>
  <si>
    <t>02CD14 Alcaldía Tlalpan</t>
  </si>
  <si>
    <t>A23NR0135</t>
  </si>
  <si>
    <t>Adquisición de motosierras para emergencias</t>
  </si>
  <si>
    <t>A23NR0136</t>
  </si>
  <si>
    <t>Adquisición de mobiliario</t>
  </si>
  <si>
    <t>META 1: 545 (MOB) Adquisición de *25Sillas de visita asiento y respaldo acojinado estructura de tubular tapizada en color negro,*15Sillas coloniales respaldo y asiento acojinado tapizada,*85 Sillas secretarial con respaldo acojinado estructura de tubular, tapizada en color negro,*205 Sillas secretariales respaldo medio con soporte lumbar y mecanismo para ajuste de altura que permite una mejor postura lumbar, *50sillones semiejecutivos tapizado en imitación piel color negro estructura metálica con recubrimiento de polipropileno giratorio respaldo medio,*40Escritorios  rectangulares de madera con medida de 48"wx30"dx29"h con un pedestal de tres cajones con corredera telescópica con un peso de 45" kilos por cajón jaladeras metálicas,*30Ventiladores de pared con rotación 18 pulgadas,*10Gabinetes universal metálico medida alto 180 ancho o frente 88 con 3 entrepaños cerradura con llave,*10 Archivero vertical de 3 gavetas con cerradura y base de metal 105x47x60cm,*2Cajoneras con dos cajones altura 59.05 cm anchura 43 cm color olmo,*5Pizarrones  blanco 90x1.20 cm,*30 Silla de oficina ejecutiva, giratoria ergonómica, robusta, estable y durable, altura ajustable,*20 Locker metálico doble (2 puertas) color gris dimensiones generales: ancho: 38 cm  profundidad: 45 cm  altura: 180 cm medida puerta: 32 x 88 cm, *20 Pizarrón de Cristal Templado 120x180  Espesor 6mm  Color blanco  Que Incluye herraje para montarse en la pared</t>
  </si>
  <si>
    <t>A23NR0137</t>
  </si>
  <si>
    <t>Adquisición de Equipo de Cómputo y Red</t>
  </si>
  <si>
    <t>Meta 1:248(EIN) Adquisición de *14 escáneres con alimentador automático de documentos, *24 impresoras monocromáticas laser (tipo 1), *20 impresoras multifuncionales de inyección de tinta (escáner, impresora y copiadora), *5 PCs de escritorio (perfil de diseñador con paquetería OEM) procesador 4 a 12 núcleos, 16gb RAM, 1tb SSD),  *115 PCs de escritorio (perfil administrativo con paquetería OEM procesador 4 a 6 núcleos, 8gb RAM, 500gb SSD, *10 videoproyectores portátiles 1920 x 1080 pixeles y 3600 lúmenes, *12 PCs portátiles tipo 1 (laptop, con paquetería OEM procesador 4 a 12 núcleos, 16gb RAM, 1tb SSD, *5 Acces Point para exteriores dual band 2.4/2.5 GHz, *10 switch tipo 1 con 16 o más puertos ethernet 10/100/1000base-t rj45, *6 switch tipo 2 con 24 o más puertos ethernet 10/100/1000base-t rj45, *6 switch tipo 3 con 48 o más puertos ethernet 10/100/1000base-t rj45 y *21 teléfonos IP con pantalla LCD.</t>
  </si>
  <si>
    <t>A23NR0138</t>
  </si>
  <si>
    <t>Adquisición de vehículos  para el desarrollo de programas y actividades de la Alcaldía Tlalpan.</t>
  </si>
  <si>
    <t>Adquisición de vehículos  para el desarrollo de programas y actividades de la Alcaldía Tlalpan. META 1: 2 (VOA) Adquisición de *1 camioneta tipo pick up doble marca cabina, marca ram, submarca 700, ram, versión sl t crew cab, modelo 2023, con kit de seguridad, motor 4, cilindros, manual-5 velocidades•ja  sltcrew ytic's, *1 Camioneta de 11  pasajeros tipo urvan marca nissan, submarca urvan, versión  11  pasajeros aa, modelo 2023. interior aire acondicionado frontal aire acondicionado trasero asiento del conductor ajuste manual deslizable y reclinable asiento del pasajero ajuste manual reclinable y central abatible bocinas4 portavasos 8 sistema de audio am/fm/cd/aux-in exterior cristales en 2a.  y 3a.  fila tintados de verde defensa delantera y trasera al color de la carrocería desempañadortrasero(con 1 temporizador) cierre centralizado control remoto volante con ajuste de al manual tomacorriente de 12v alerta de:  puerta abierta,  bajo nivel de combustible, faros encendidos, olvido de llave y recordatorio de cinturón de seguridad seguridad activa y pasiva bolsas de aire para conductor y pasajero bolsas de aire laterales y de cortina cinturón de seguridad conductor de 3  puntos elr con pretensionador y limitador de opresión,  pasajero de 3  puntos elr si stema iso fix cinturón de seguridad de 2 puntos en 2a., 3a., 4a., y 5a., fila seguro para niños en puerta corrediza sistema de frenado antibloqueo (abs) inmovilizador sistema de monitoreo de presión de llantas motor gasolina</t>
  </si>
  <si>
    <t>A23NR0139</t>
  </si>
  <si>
    <t>Adquisición de Maquinaria de Construcción y Herramienta Máquinas Herramienta</t>
  </si>
  <si>
    <t>Adquisición de Maquinaria de Construcción y Herramienta Máquinas Herramienta. Meta 1:5 (MAQ):*5  Bombas para Albercas Calentador de gas LP 200,000 Btu's. Equipo de Alto Rendimiento, Control digital de temperatura, Pool/Spa, con sistemas de seguridad y diagnostico integrados. Con certificación de Bajas Emisiones Nox.</t>
  </si>
  <si>
    <t>A23NR0140</t>
  </si>
  <si>
    <t>Adquisición de Software</t>
  </si>
  <si>
    <t>META 1: 1,001 (EIN) Adquisición de 1,000 Licencias de Antivirus de protección en la nube con Endpoint * 1 licencia de Software de filtrado de correo electrónico y protección contra spam, virus, troyanos phishing y contenido no deseado.</t>
  </si>
  <si>
    <t>A23NR0399</t>
  </si>
  <si>
    <t>Adquisición de Camiones de Carga y Vehículo</t>
  </si>
  <si>
    <t>META 1: 5 (CAM) Adquisición de *(4) Camión chasis cabina con capacidad de carga  de 3.435 kg, modelo 2023 4x2(RWD) motor 5.7 Hemi V8- VVT, 383 HP@5600 RPM, con redilas,  torque 464lb-pie @4000 rpm. frenos de disco sistema abs,transmisión automática de 6 velocidades,redilas desmontables. *(1)Camion chasis cabina con capacidad de carga de 10.432 kg, motor con potencia de 222 HP @ 2500 RPM.torque de 627 LB-PIE @ 1500 rpm,transmisión manual de 6 velocidades sincronizada,peso vehicular bruto 15,875 kg , dirección hidráulica. META 2: 5 (VOA) *(1) Automovil tipo sedan 2023, motor 1.5 L atkinson,tipo 4 cilindros, normativa de emisiones:euro v,potencia 113 HP, torque 111 lb/ft, transmisión cvt, tanque de combustible 45 lt, suspensión delantera con barra de torsión,rines aluminio 16. *(1) Camioneta tipo pick up con cabina de 750 Kg de carga 2023, motor 1.3 L 55 cilindros, co potencia 98hp, transmisión manual 5 velocidades, *(3) Camioneta tipo pick up con cabina de 1,074 Kg, asistente de estabilidad de remolque (TSA), rines de acero de 16” transmisión manual de 6 velocidades, control dinamico vehicular, 6 bolsas de aire.</t>
  </si>
  <si>
    <t>A23NR0429</t>
  </si>
  <si>
    <t>Adquisición de Máquina Herramienta</t>
  </si>
  <si>
    <t>Adquisición de máquina herramienta META 1: (MAQ) 2 * (1)Equipo minicargador frontal con motor a diesel, 4 cilindros, potencia de 81 h.p.2400 RPM, torque 195 ft/lbs, tanque combustible de 90.50 litros, velocidad de traslación a 7.1 a 11.4 mph,motor transversal para tener acceso a los servicios de manera mas rápido y fácil.*(1) Equipó pintarrayas manual, soporta una cubeta de 19 litros para apliacción de pintura en señalización urbana, motor a gasolina de 120 cc,bomba hidraulica para pintura, presión de trabajo 227 bar, incluye pistola, boquillas, manguera, peso de equipo de 87kg.</t>
  </si>
  <si>
    <t>A23NR0449</t>
  </si>
  <si>
    <t>Adquisición de equipos de audio y proyectores portátiles multimedia.</t>
  </si>
  <si>
    <t>Adquisición de equipos de audio y proyectores portátiles multimedia. Meta 1 10 EAV: *3 bafle profesional con bluetooh de 15", 1200 wpmpo, pedestal (tripie) de 5 posiciones para bafles, 2 micrófonos profesionales unidireccional vocal, tripie de piso p/microfono, c/boom integrado, cable audioplug cannon a jack cannon de 15 mts, cable de audio de plug a plug 6.3mm de 5 mts, *3 megáfono alcance de hasta 1 km en áreas libres, potencia de 25 watts, dimensiones de 23 cm de diámetro X 33 cm de largo, reproductor mp3/sd/bluetooh e incorpora funciones de sirena, con cables de corriente para conectar en domicilio y en automóvil, *1 mezcladora de sonido de 16 canales, 24 efectos mixer usb interfaz bluetooh, dj, potencia de 16 watts, entrada para auriculares phanton power, consola de audio, mezcladoras, reproductor y grabador mp3, *3 proyectores portátiles multimedia de 3400 lúmenes, tecnología 3lcd, resolución XGA (1204 X 768) Brillo del proyector 3400 lúmenes ANSI, HDMI (1), USB (1).</t>
  </si>
  <si>
    <t>A23NR0450</t>
  </si>
  <si>
    <t>Adquisición de muebles</t>
  </si>
  <si>
    <t>Meta 1: 45 MOB: Adquisición de *5 carpa profesional de lona con paredes, alto 2.90, ancho 3, fondo 6 mts color blanco, armazon de acero *10 tablon de fibracel rectangular de 2.40 X 0.75 X 0.75 mts, estructura tubular metalica cal 18, pintura epoxica, con mantel color blanco de 3.50 X1.50 mts *30 silla plegable multiusos con asiento y respaldo en polietileno color negro</t>
  </si>
  <si>
    <t>A23NR0461</t>
  </si>
  <si>
    <t>Adquisición de maquinaria escarificadora</t>
  </si>
  <si>
    <t>Adquisición de maquinaria escarificadora META 1 (MAQ) * ( 2 ) Maquinarias escarificadoras hombre a pie 10" (25 cm), incluye tambor con cortadores tipo estrella,motor honda 13 hp, arranque con piola, deposito de combustible 3.78 litros, tipo de cortador flail-lt, strip-it, cure-it, ancho maximo de trabajo 25 cm (10") manubrio de altura ajustable, con empuñadura ergonomica, con seguro de hombre muerto maquinaria sps10 + drum con flail-lt 10 ".</t>
  </si>
  <si>
    <t>A23NR0462</t>
  </si>
  <si>
    <t>Adquisición de Muebles de oficina y estantería (Carpas plegadizas y Carpas tubulares)</t>
  </si>
  <si>
    <t>Adquisición de Muebles de oficina y estantería (Carpas plegadizas y Carpas tubulares) META 1 (82) MOB *26 Carpa plegadiza de 3x3 estructura de acero, lona oxford 420 d peso 17 kg,reforzada con recubrimiento antioxidante  y armado retractil color blanca. *30 Carpa tubular de 2" de diametro, de 6x3 armazón de acero aleado,cubierta de polietileno reforzado impermeable, reforzada con un recubrimiento antioxidante y armado color blanca. *26 Estantes metálicos  de 5 niveles de 70 cm de ancho x 30 cm de fondo  x 213 cm de alto que incluya tornillería para armado.</t>
  </si>
  <si>
    <t>A23NR0566</t>
  </si>
  <si>
    <t>Adquisición de Mobiliario: Pizarrón Blanco, Pizarrón de Cristal Templado, Silla Plegable, Gabinete Metálico para Almacenamiento, Anaquel Metálico Movible Resistente, Despachador</t>
  </si>
  <si>
    <t>META 1: 50 (MOB) *1 Pizarrón Blanco de 90 X 1.20 CM de melanina blanca marco de aluminio.                                                                                                                                   *5 Pizarrón de Cristal Templado 120x180  Espesor 6mm  Color blanco  Que Incluye herraje para montarse en la pared*15 Silla Plegable Estructura de Fierro y plástico duro Color negra *7 Gabinete Metálico para Almacenamiento  Color gris claro  Medidas de aprox de 61 x 46 x 168 cm.,  Puertas: 2,llaves:2,Numero de repisas: 4 *8 Gabinete Metálico para Almacenamiento,  Color: Gris,  Medida: Alto: 1.80cm  / Ancho: 1.00  cm. / Profundidad 40cm.,Puertas: 2,Lámina de acero,Calibre: 24,Numero de repisas: 4 *8 Anaquel Metálico Movible Resistente, Medidas: Frente: 1.00M, Fondo: 46 cm, Altura: 190 cm.,  Con un soporte total de aprox.1,040Kg.,Con 4 entrepaños,Color Negro *6 Despachador de agua, * Dos grifos, * Agua caliente y fría, * Para garrafones de 20 litros, * Color blanco o plateado, * Con indicador de led, * Temperatura mínima - temperatura máxima 10 °c - 90 °c</t>
  </si>
  <si>
    <t>A23NR0567</t>
  </si>
  <si>
    <t>Adquisición de Mobiliario: Escritorios, Sillas Ejecutivas, Sillas Secretariales, Sillas de visitantes, Locker, Ventilador, Carpas.</t>
  </si>
  <si>
    <t>META 1 88(MOB) *6 Escritorio chico metálico y madera 1,30 x 70 x 75 cm. escritorio de trabajo,estructura metálica y superficie lisa de madera hecha de melanina y/o laminado en doble cara, dos cajones frontales con agarradera y chapas, gomas antideslizantes *3 Escritorio ejecutivo "l" con lateral fabricado en melanina y/o laminado doble cara de 28mm y 16mm, lateral con dos cajones lapiceros y uno de archivo, gomas antideslizantes y chapas, "medidas aprox. (1.60m largo) x (75 alto) x (1.00 ancho) *7 Silla de oficina ejecutiva, giratoria ergonómica, robusta, estable y durable, altura ajustable, color negro en vinipiel  *15 Sillas fijas de visitante silla de estructura metálica con tapones de plástico, asiento grueso y respaldo acojinado reforzado tapizado con tela de alta durabilidad. asiento y respaldo: reforzado con perfil redondo tubular de acero reforzado. *30 Silla secretarial giratoria, en pliana color negra, buena calidad, reforzable, sin brazos y respaldo ajustable *18 Locker metálico doble (2 puertas) color gris dimensiones generales: ancho: 38 cm  profundidad: 45 cm  altura: 180 cm medida puerta: 32 x 88 cm *6 Ventilador de torre ventilador de piso / diseño aerodinámico en forma de torre / función de oscilación / control de encendido y apagado / 5 velocidades de intensidad / temporizador de apagado *3 Carpas de 6 x 3 pagable e impermeable de acero reforzado y lona resistente, en color blanco</t>
  </si>
  <si>
    <t>A23NR0620</t>
  </si>
  <si>
    <t>Adquisición de Torre de Iluminación</t>
  </si>
  <si>
    <t>Adquisición de Torres de Iluminación, Meta 1: 2 (EAV): *2 Torres de Iluminación, modelo MEXF041-1XC, resistente al agua, luces ajustables, poste motorizado, estabilizadores, base con llantas todo terreno, para uso de interiores y exteriores, sistema de batería combustible, Lúmenes máximos 27.000, trabaja 10h con una sola carga.</t>
  </si>
  <si>
    <t>A23NR0734</t>
  </si>
  <si>
    <t>Adquisición de equipo de cómputo: No break, Impresora multifuncional y PC de escritorio</t>
  </si>
  <si>
    <t>Meta 1: 62 (EIN): Adquisición de *25 Pc De Escritorio (Desktop) para Personal Administrativo, Procesador: tecnología 64 bits (x64), Core i3-12100 3.3 GHz en frecuencia base de reloj del procesador, Monitor características: Dell E2223HN, con teclado numérico.Con 12 teclas de función, con conector USB., Mouse Óptico con 2 botones y scroll, *10 Impresora Multifuncional Laser Tipo 1: Tecnología de Láser monocromo impresión, Resolución dpi 1200 x 1200 dpi 3, Velocidad de impresión: 40 ppp, Area de cama plana Carta y A4, Capacidad de bandeja de alimentación: Bandeja Integrada de 100 hojas y la bandeja manual. *27 No Break Apc Be600m1-Lm Tipo 1:Capacidad De 600 VA. Salida 120 VCA. Voltaje nominal 120 VCA, rango de voltaje de 92 VCA y hasta 139 VCA, frecuencia de 50.</t>
  </si>
  <si>
    <t>A23NR0735</t>
  </si>
  <si>
    <t>Adquisición de vehículos: Camionetas</t>
  </si>
  <si>
    <t>Meta 1: 2 (VOA)  Adquisición de *2 Camionetas motor, transmisión y tracción  motor: 2.4l, 4 cilindros • potencia máxima (hp @ rpm): 126 @ 5,250 torque máximo (lb-pie @ rpm): 143 @ 4,000 • transmisión: manual de 5 vel., capacidad de arrastre (kg): 1,800</t>
  </si>
  <si>
    <t>A23NR0740</t>
  </si>
  <si>
    <t>Adquisición de maquinaria</t>
  </si>
  <si>
    <t>META 2 : 24 (MAQ)*2 Calentador 500,000 BTU's L.H.,*2Sistema de 4 generadores de agua caliente modulantes de condensación de alta eficiencia con quemador de tiro forzado 250,000 BTU/H,*3Filtro de arena TR140C-3 roscado.*9 Bomba de Calor FL AX140V Boost Silent,*2 Motobombas de recirculación de 10 HP,*1 Recirculador para regaderas ½" HP,*1 Bomba de achique de 1.0 HP ,*1 Tanque precargado de 119 gal, *1 Tablero eléctrico con contactores y guardamotores para motobombas de 7.5 HP,*1 Tablero eléctrico con contactores y guardamotores para 2 motobombas de 10 HP, 1* Tablero eléctrico con contactores y guardamotores para motobombas de 10 HP</t>
  </si>
  <si>
    <t>A23NR0741</t>
  </si>
  <si>
    <t>Adquisición de resucitadores, camillas y botiquines</t>
  </si>
  <si>
    <t>META 1: 30 (EML) Adquisición de Resucitadores, camillas y botiquines *10 Resucitador Rcp simple, cubierta de reanimación,cubierta de emergencia,*10 Camillas plegables marina para unidades moviles de emergencia,material de aluminio y lona, *10 Botiquin de plastico,portatil para primeros auxilios,equipado basico.</t>
  </si>
  <si>
    <t>A23NR0742</t>
  </si>
  <si>
    <t>Adquisición de Podadoras de gasolina</t>
  </si>
  <si>
    <t>META 1: 10 (HER) Adquisición de Podadoras de gasolina*10 ´Podadoras A gasolina, 21p3 en 1,170 cc 6.5 5pos 11 x 8</t>
  </si>
  <si>
    <t>O23NR0136</t>
  </si>
  <si>
    <t>Rehabilitación de la superficie de rodamiento (Repavimentación Asfáltica) en diversas ubicaciones dentro del perímetro de la demarcación territorial Tlalpan</t>
  </si>
  <si>
    <t>O23NR0137</t>
  </si>
  <si>
    <t>Trabajos para la construcción, ampliación, rehabilitación, mantenimiento y mejoramiento para el desazolve de la red de drenaje en diversas ubicaciones de la Alcaldía.</t>
  </si>
  <si>
    <t>O23NR0138</t>
  </si>
  <si>
    <t>Trabajos de construcción, ampliación, rehabilitación, mantenimiento, mejoramiento en resumideros.</t>
  </si>
  <si>
    <t>O23NR0139</t>
  </si>
  <si>
    <t>Trabajos de construcción, ampliación, rehabilitación, mantenimiento, mejoramiento, de la red de drenaje en diversas ubicaciones de la Alcaldía.</t>
  </si>
  <si>
    <t>O23NR0140</t>
  </si>
  <si>
    <t>Trabajos de construcción, ampliación, rehabilitación, mantenimiento y mejoramiento de Edificios Públicos en diversas ubicaciones de la Alcaldía de Tlalpan.</t>
  </si>
  <si>
    <t>O23NR0141</t>
  </si>
  <si>
    <t>Trabajos para la construcción, ampliación, rehabilitación, mantenimiento y mejoramiento de inmuebles deportivos, culturales, educativos y sociales.</t>
  </si>
  <si>
    <t>O23NR0142</t>
  </si>
  <si>
    <t>Trabajos para la construcción, ampliación, rehabilitación, mantenimiento y  mejoramiento de espacios públicos y alumbrado público en diversas ubicaciones de la Alcaldía.</t>
  </si>
  <si>
    <t>O23NR0143</t>
  </si>
  <si>
    <t>Trabajos de construcción y rehabilitación de vialidades mediante urbanismo táctico.</t>
  </si>
  <si>
    <t>O23NR0144</t>
  </si>
  <si>
    <t xml:space="preserve">Trabajos de construcción, ampliación, rehabilitación, mantenimiento, obra para la mitigación de riesgos, en diversas ubicaciones de la Alcaldía
</t>
  </si>
  <si>
    <t>O23NR0145</t>
  </si>
  <si>
    <t xml:space="preserve">Trabajos para la construcción, ampliación, rehabilitación, mantenimiento y mejoramiento en banquetas de diversas ubicaciones de la Alcaldía
</t>
  </si>
  <si>
    <t>O23NR0146</t>
  </si>
  <si>
    <t>Trabajos para la construcción, ampliación, rehabilitación, mantenimiento y el mejoramiento del asfalto en vialidades secundarias, en diversas ubicaciones de la Alcaldía</t>
  </si>
  <si>
    <t>O23NR0147</t>
  </si>
  <si>
    <t xml:space="preserve">Obras para la ejecución de Proyectos correspondientes al
Presupuesto Participativo correspondiente al ejercicio 2023. </t>
  </si>
  <si>
    <t>O23NR0148</t>
  </si>
  <si>
    <t>Trabajos de construcción, ampliación, rehabilitación, mantenimiento y mejoramiento de la red de agua potable.</t>
  </si>
  <si>
    <t>O23NR0375</t>
  </si>
  <si>
    <t>Trabajos de rehabilitación de la imagen urbana en un Mercado Público denominado Artesanías Vasco de Quiroga, dentro de la Alcaldía Tlalpan</t>
  </si>
  <si>
    <t>O23NR0376</t>
  </si>
  <si>
    <t>Trabajos de rehabilitación de la imagen urbana en un Mercado Público denominado La Paz, dentro de la Alcaldía Tlalpan</t>
  </si>
  <si>
    <t>O23NR0377</t>
  </si>
  <si>
    <t>Trabajos de rehabilitación de la imagen urbana en un Mercado Público denominado Plaza Mexicana del Sur, dentro de la Alcaldía Tlalpan</t>
  </si>
  <si>
    <t>O23NR0378</t>
  </si>
  <si>
    <t>Trabajos de rehabilitación de la imagen urbana en un Mercado Público denominado Lázaro Cárdenas, dentro de la Alcaldía Tlalpan</t>
  </si>
  <si>
    <t>O23NR0379</t>
  </si>
  <si>
    <t>Trabajos de rehabilitación de la imagen urbana en un Mercado Público denominado Comidas Huipulco, dentro de la Alcaldía Tlalpan</t>
  </si>
  <si>
    <t>O23NR0380</t>
  </si>
  <si>
    <t>Trabajos de rehabilitación de la imagen urbana en un Mercado Público denominado San Andrés Totoltepec, dentro de la Alcaldía Tlalpan</t>
  </si>
  <si>
    <t>O23NR0381</t>
  </si>
  <si>
    <t>Trabajos de rehabilitación de la imagen urbana en un Mercado Público denominado  Tlalcoligia, dentro de la Alcaldía Tlalpan</t>
  </si>
  <si>
    <t>O23NR0382</t>
  </si>
  <si>
    <t>Rehabilitación de la superficie de rodamiento mediante el mapeo de la carpeta asfáltica en diversas ubicaciones dentro del perímetro de la demarcación territorial Tlalpan.</t>
  </si>
  <si>
    <t>O23NR0383</t>
  </si>
  <si>
    <t>Rehabilitación de vialidades secundarias con empedrado y adoquín en diversas ubicaciones dentro del perímetro de la demarcación territorial Tlalpan.</t>
  </si>
  <si>
    <t>O23NR0384</t>
  </si>
  <si>
    <t>Rehabilitación de la infraestructura de alumbrado público en diversas ubicaciones dentro del perímetro de la demarcación territorial Tlalpan.</t>
  </si>
  <si>
    <t>O23NR0385</t>
  </si>
  <si>
    <t>Rehabilitación de la infraestructura de la red de drenaje en diversas ubicaciones dentro del perímetro de la demarcación territorial Tlalpan.</t>
  </si>
  <si>
    <t>O23NR0386</t>
  </si>
  <si>
    <t>Rehabilitación del deportivo solidaridad, ubicado en la colonia Chimilli, dentro del perímetro de la demarcación territorial Tlalpan.</t>
  </si>
  <si>
    <t>O23NR0387</t>
  </si>
  <si>
    <t>Rehabilitación del parque Morelos, ubicado en la colonia Miguel Hidalgo 3a Sección, dentro del perímetro de la demarcación territorial Tlalpan.</t>
  </si>
  <si>
    <t>O23NR0388</t>
  </si>
  <si>
    <t>Rehabilitación de planteles educativos (Escuelas) ubicados dentro del perímetro de la demarcación territorial Tlalpan.</t>
  </si>
  <si>
    <t>O23NR0394</t>
  </si>
  <si>
    <t>Supervisión para la rehabilitación de la infraestructura de la red de drenaje en diversas ubicaciones dentro del perímetro de la demarcación territorial Tlalpan</t>
  </si>
  <si>
    <t>O23NR0395</t>
  </si>
  <si>
    <t>Supervisión para la rehabilitación en diversos inmuebles deportivos ubicados dentro del perímetro de la demarcación territorial Tlalpan</t>
  </si>
  <si>
    <t>O23NR0396</t>
  </si>
  <si>
    <t>Supervisión para la rehabilitación de planteles educativos ubicados dentro del perímetro de la demarcación territoria Tlalpan</t>
  </si>
  <si>
    <t>O23NR0397</t>
  </si>
  <si>
    <t>Supervisión para la rehabilitación de la infraestructura de alumbrado público en diversas ubicaciones en el perímetro de la demarcación territorial</t>
  </si>
  <si>
    <t>O23NR0398</t>
  </si>
  <si>
    <t>Supervisión de los Trabajos de rehabilitación del asfalto en vialidades secundarias en el perímetro de la demarcación territorial</t>
  </si>
  <si>
    <t>O23NR0400</t>
  </si>
  <si>
    <t>Trabajos de construcción, mantenimiento y rehabilitación para la mitigación de riesgos en el CENDI Lomas Hidalgo ubicado dentro de la Alcaldía Tlalpan</t>
  </si>
  <si>
    <t>O23NR0477</t>
  </si>
  <si>
    <t>Trabajos de construcción, mantenimiento y rehabilitación para la mitigación de riesgos en el CENDI Villa Coapa ubicado dentro de la Alcaldía Tlalpan</t>
  </si>
  <si>
    <t>O23NR0749</t>
  </si>
  <si>
    <t>Trabajos de reparación de fugas en la red secundaria de agua potable en diversas ubicaciones de la Alcaldía Tlalpan.</t>
  </si>
  <si>
    <t>O23NR0989</t>
  </si>
  <si>
    <t>Trabajos de construcción, rehabilitación y mantenimiento en el quiosco La Fama ubicado dentro la Alcaldía Tlalpan</t>
  </si>
  <si>
    <t>O23NR0990</t>
  </si>
  <si>
    <t>Trabajos de construcción, rehabilitación y mantenimiento en el Deportivo Sánchez Taboada ubicado dentro la Alcaldía Tlalpan</t>
  </si>
  <si>
    <t>O23NR0991</t>
  </si>
  <si>
    <t>Trabajos de mantenimiento y mejoramiento en tres edificios públicos de la Alcaldía de Tlalpan</t>
  </si>
  <si>
    <t>O23NR0992</t>
  </si>
  <si>
    <t>Trabajos de construcción y rehabilitación de la red de agua potable, polígono 1, dentro de la Alcaldía Tlalpan.</t>
  </si>
  <si>
    <t>O23NR1147</t>
  </si>
  <si>
    <t>Trabajos de rehabilitación en las cajas de válvulas de cruceros de la red de agua potable en diversas ubicaciones de la Alcaldía Tlalpan</t>
  </si>
  <si>
    <t>O23NR1148</t>
  </si>
  <si>
    <t>Trabajos de mantenimiento y acondicionamiento del campamento de agua potable ubicado dentro de la Alcaldía Tlalpan</t>
  </si>
  <si>
    <t>O23NR1166</t>
  </si>
  <si>
    <t>Trabajos de construcción de techumbres en diversos inmuebles educativos ubicados dentro de la Alcaldía Tlalpan</t>
  </si>
  <si>
    <t>O23NR1179</t>
  </si>
  <si>
    <t>Supervisión de los trabajos en el marco del Presupuesto Participativo 2023, en diversas unidades territoriales de la Alcaldía Tlalpan</t>
  </si>
  <si>
    <t>Director de Recursos Financieros y Presupuestales</t>
  </si>
  <si>
    <t>UNIDAD RESPONSABLE DEL GASTO: 02 CD 14 Alcaldía Tlalpan</t>
  </si>
  <si>
    <t>UNIDAD RESPONSABLE DEL GASTO:   02 CD 14 Alcaldía Tlalpan</t>
  </si>
  <si>
    <t>25P130 FONDO DE APORTACIONES PARA EL FORTALECIMIENTO DE LOS MUNICIPIOS Y LAS DEMARCACIONES TERRITORIALES DEL DISTRITO FEDERAL (FORTAMUN)-2023   Cuenta:  021180040581354335</t>
  </si>
  <si>
    <t>25P134  FONDO DE APORTACIONES PARA EL FORTALECIMIENTO DE LOS MUNICIPIOS Y LAS DEMARCACIONES TERRITORIALES DEL DISTRITO FEDERAL (FORTAMUN)-2023   Cuenta:  021180040581354335 INTERESES</t>
  </si>
  <si>
    <t>25P630 FONDO DE APORTACIONES PARA LA INFRAESTRUCTURA SOCIAL (FAIS)-2023 Cuenta: 014180655095600458</t>
  </si>
  <si>
    <t>25P634 FONDO DE APORTACIONES PARA LA INFRAESTRUCTURA SOCIAL (FAIS)-2023 Cuenta: 014180655095600458 INTERESES</t>
  </si>
  <si>
    <t>Requeridos en los siguientes conceptos:
Combustibles, lubricantes y aditivos., Materiales y artículos de construcción y de reparación. Otros servicios generales., Servicios básicos., Servicios de arrendamiento., Servicios de instalación, reparación, mantenimiento y conservación., Servicios financieros, bancarios y comerciales.
Servicios profesionales, científicos, técnicos y otros servicios.</t>
  </si>
  <si>
    <t>Requeridos en el  concepto: Materiales de administración, emisión de documentos y artículos oficiales.</t>
  </si>
  <si>
    <t>Proyectos contenidos en las Matrices de Indicadores</t>
  </si>
  <si>
    <t>REHABILITACIÓN DE LA SUPERFICIE DE RODAMIENTO REPAVIMENTACIÓN ASFÁLTICA EN DIVERSAS UBICACIONES DENTRO DEL
PERÍMETRO DE LA DEMARCACIÓN TERRITORIAL TLALPAN.</t>
  </si>
  <si>
    <t>Ciudad de México</t>
  </si>
  <si>
    <t>Alcaldía Tlalpan</t>
  </si>
  <si>
    <t>Tepepan; Atocpa Sur; Ayocatitla; Asuncin; Belisario Dominguez; Belvedere; Bosque de Tepeximilpa; Bosques del Pedregal; Calvario Camisetas; Cantera Puente de Piedra; Chichicaspatl; Chimalcoyoc; Chimilli; Club de Golf México-San Buena</t>
  </si>
  <si>
    <t>10,991.00 M2</t>
  </si>
  <si>
    <t>2040 habitates beneficiados</t>
  </si>
  <si>
    <t>REHABILITACIÓN DE LA SUPERFICIE DE RODAMIENTO MEDIANTE EL MAPEO DE LA CARPETA ASFÁLTICA EN DIVERSAS
UBICACIONES DENTRO DEL PERÍMETRO DE LA DEMARCACIÓN TERRITORIAL TLALPAN.</t>
  </si>
  <si>
    <t xml:space="preserve">La Tortuga Xolalpa-Hco Colegio Militar; Loma Bonita-Ampliacion Tepeximilpa; Lomas Altas De Padierna Sur; Lomas De Padierna Ampl, I Y Ii; Lomas De Cuilotepec; Lomas De Tepemecatl; Lomas De Texcalatlaco; Lomas Del Pedregal; Lomas Hidalgo
</t>
  </si>
  <si>
    <t>20,600.00 M2 FICHA
20,600 M2 (PDF)</t>
  </si>
  <si>
    <t>3050 habitates beneficiados</t>
  </si>
  <si>
    <t>REHABILITACIÓN DE VIALIDADES CON EMPEDRADO Y ADOQUÍN EN DIVERSAS UBICACIONES DENTRO DEL PERÍMETRO DE LA
DEMARCACIÓN TERRITORIAL TLALPAN., MEDIANTE SUMINISTRO Y COLOCACIÓN DE EMPEDRADO Y ADOQUÍN, INCLUYE
CORTES, DEMOLICIONES, CARGAS, ACARREOS, LEVANTAMIENTO DE MATERIAL EXISTENTE, COMPACTACIÓN, TERRACERÍAS,
BASE, EMPEDRADO Y ADOQUÍN.</t>
  </si>
  <si>
    <t>Roca De Cristal; Romulo Sanchez-San Fernando (Barr)-Pea Pobre; San Andres Totoltepec (PBLO); San Bartolo El Chico; San Lorenzo Huipulco; San Miguel Xicalco (PBLO); San Miguel Ajusco (PBLO); San Miguel Tehuisco-Los Angeles-Ayometitla</t>
  </si>
  <si>
    <t>5,387.93 M2 (FICHA)
5,387 M2 (PDF)</t>
  </si>
  <si>
    <t>895 habitates beneficiados</t>
  </si>
  <si>
    <t>REHABILITACIÓN DE LA INFRAESTRUCTURA DE ALUMBRADO PÚBLICO EN DIVERSAS UBICACIONES DENTRO DEL PERÍMETRO
DE LA DEMARCACIÓN TERRITORIAL TLALPAN.</t>
  </si>
  <si>
    <t>Diversa uicaciones.</t>
  </si>
  <si>
    <t>6,695 LUMINARIAS (FICHA)
 6,695 LUMINARIAS(PDF)</t>
  </si>
  <si>
    <t>736 habitates beneficiados</t>
  </si>
  <si>
    <t>REHABILITACIÓN DE LA INFRAESTRUCTURA DE LA RED DE DRENAJE EN DIVERSAS UBICACIONES DENTRO DEL PERÍMETRO DE
LA DEMARCACIÓN TERRITORIAL TLALPAN.</t>
  </si>
  <si>
    <t>San Juan Tepeximilpa; Jardines Villa Coapa; Miguel Hidalgo 2da. Sección; Miguel Hidalgo; Cruz Del Farol; Cuchilla De Padierna; Isidro Fabela Y Huipulco.</t>
  </si>
  <si>
    <t>1.72 KILOMETROS (FICHA)
1,149 ML (PDF)</t>
  </si>
  <si>
    <t>353 habitates beneficiados</t>
  </si>
  <si>
    <t>REHABILITACIÓN DEL DEPORTIVO SOLIDARIDAD, UBICADO EN LA COLONIA CHIMILLI, DENTRO DEL PERÍMETRO DE LA
DEMARCACIÓN TERRITORIAL TLALPAN.</t>
  </si>
  <si>
    <t>Colonia Chimilli.</t>
  </si>
  <si>
    <t>1 DEPORTIVO (FICHA)
436 M2 (PDF)</t>
  </si>
  <si>
    <t>358 habitates beneficiados</t>
  </si>
  <si>
    <t>REHABILITACIÓN DEL PARQUE MORELOS, UBICADO EN LA COLONIA MIGUEL HIDALGO 3A SECCIÓN, DENTRO DEL PERÍMETRO
DE LA DEMARCACIÓN TERRITORIAL TLALPAN.</t>
  </si>
  <si>
    <t>COLONIA MIGUEL HIDALGO 3A SECCIÓN</t>
  </si>
  <si>
    <t>1 PARQUE (FICHA)
543 (PDF)</t>
  </si>
  <si>
    <t>2325 habitates beneficiados</t>
  </si>
  <si>
    <t>REHABILITACIÓN DE PLANTELES EDUCATIVOS ESCUELAS UBICADOS DENTRO DEL PERÍMETRO DE LA DEMARCACIÓN
TERRITORIAL TLALPAN.</t>
  </si>
  <si>
    <t>Miguel Hidalgo 2a y 3a Secc, Ampliación Miguel Hidalgo 2a y 3a Secc.</t>
  </si>
  <si>
    <t>3 ESCUELAS (FICHAS)
675 M2 (PDF)</t>
  </si>
  <si>
    <t>750 Hbitantes beneficiados</t>
  </si>
  <si>
    <t>SERVICIO DE DISEÑO, ARQUITECTURA, INGENIERIA Y ACTIVIDADES DE APOYO TECNICO, LOGISTICO Y ADMINISTRATIVO RELACIONADAS CON EL FONDO DE APORTACIONES PARA LA INFRAESTRUCTURA SOCIAL (FAIS) 2023</t>
  </si>
  <si>
    <t>N/A</t>
  </si>
  <si>
    <t>25P630 ETIQUETADO   RECURSOS FEDERALES -APORTACIONES FEDERALES PARA ENTIDADES FEDERATIVAS Y MUNICIPIOS- FONDO DE APORTACIONES PARA LA INFRAESTRUCTURA SOCIAL (FAIS)(25P620)-2023- ORIGINAL DE LA URG</t>
  </si>
  <si>
    <t>25P634 ETIQUETADO RECURSOS FEDERALES-APORTACIONES FEDERALES PARA ENTIDADES FEDERATIVAS Y MUNICIPIOS-FONDO DE APORTACIONES PARA LA INFRAESTRUCTURA SOCIAL (FAIS)-2023-LÍQUIDA DE INTERÉS DE RECURSOS ADICIONALES DE PRINCIPAL</t>
  </si>
  <si>
    <t>NOTA; Referente a la meta física y población beneficiada en este fondo, está considerada en el formato 25P630 ETIQUETADO   RECURSOS FEDERALES -APORTACIONES FEDERALES PARA ENTIDADES FEDERATIVAS Y MUNICIPIOS- FONDO DE APORTACIONES PARA LA INFRAESTRUCTURA SOCIAL (FAIS)(25P620)-2023- ORIGINAL DE LA URG</t>
  </si>
  <si>
    <t xml:space="preserve">META 1: 15 (MAQ). Adqisición de  *7 Motosierras: Motor: 2 tiempos, Potencia:3.1, HP/2.3 kWC45.4cm3, Peso sin conjunto de corte:4.6 kg.,Longitud de corte:45-50cm, 18-20", Paso de cadena: 0.325", capacidad del désposito  de aceite: 0.2L, *1 Generador de luz: Motor 4 tiempos thunder, caballos de fuerza 18HP, Cilindrada 439 CC, Encendio manua, retráctil revolucionespor minuto 3600, csp del tanque de gasolina 25, cap de aceite 1.2L, sensor de bajo nivel de aceite incluido, tiempo de carga, 9.10 hrs, potencia máxima 950 W potencia nominal7200w, voltaje 120/240 V, fases monofásico, frecuencia 60hrzt, clavija no incluida, batería no incluida, dimensiones 74x67x80 CM, Peso 97 KG, *3 Motobomba autocebante de gasolina de 3 pulgadas con motor de 4 tiempos potencia 8hp arranque manual, capacidad combustible, 3L Succion y descarga, 3" caudal 1167LPM, altura 28M succion 5M Medidads 50c38.5x44.5 CM, *4 Bombas sumergibles para lodos, aguas de infiltración y pluviales,evacuación de aguas feales residuales, etc., tipo de impulsor semi abierto, de doble canal, tipo de motor asicrono,1  fase hp nominal, kilowatts, 0.75 kw fases de alimentación 1 voltaje de alimentación 127 volts, to lerancia de voltaje +-10% frecuencia de alimentación Hertz 60hz, amperaje 10.5 a protección térmica incluida, número de polos 2 polos (3540 RPM) clase de aislamiento f protección ip ip68, profundidad máxima de inmersión 10m sello mecanico reten sello mecanico descarga 2", tipo de conexión, adaptador de manguera, </t>
  </si>
  <si>
    <t xml:space="preserve">Proyecto realizado en :  En las Colonias: Tepepan; Atocpa Sur; Ayocatitla; Asuncin; Belisario Dominguez; Belvedere; Bosque de Tepeximilpa; Bosques del Pedregal; Calvario Camisetas; Cantera Puente de Piedra; Chichicaspatl; Chimalcoyoc; Chimilli; Club de Golf México-San Buena   Rehabilitación de la superficie de rodamiento (Repavimentación Asfáltica) en 10,991.60 M2 con capeta asfáltica acciones: Preliminares (Trazo y nivelación para desplante de estructura para vialidad, con equipo de topografía.); fresado de carpeta (máquina perfiladora); carga y acarreo (material producto de demoliciones, cortes y excavaciones); barrido previo al riego de impregnación (emulsión asfáltica RR-2K ); tendido de carpeta asfáltica (colocación de concreto asfáltico templado que incluye renivelación con agregado de 19 mm (3/4) de diámetro a 7.5 cm. de espesor compactado al 95% de su densidad).
</t>
  </si>
  <si>
    <t xml:space="preserve">Proyecto realizado en :  Héroes de Padierna, Torres de Padierna, Popular Santa Teresa, Pedregal de San Nicolás 1a, 2a, 3a, 4a Sección, Miguel Hidalgo 2a, 3a, 4a Sección, Chimilli, Bosques del Pedregal, Chichicaspatl, San Nicolás II, Belvedere, Fuentes del Pedregal, Tlalpan C   Se realizaron trabajos para la Construcción, ampliación, rehabilitación, mantenimiento y mejoramiento para el desazolve de la red de drenaje en 1,986 M3 de esta Alcaldía. Trabajos a realizar: retirar del fondo del pozo toda la tierra y basura que fue arrastrada por las lluvias, con el propósito de limpiar la grieta natural por la cual se infiltra el agua que capta al resumidero al subsuelo y  desazolve por medios mecánicos, como es el uso de malacates en Pozos de Visita y por medio del Camión Vactor.
</t>
  </si>
  <si>
    <t>Proyecto realizado en :  En las Colonias: Chimilli, María Esther Zuno, Viveros de Coactetlán y Plan de Ayala de la Alcaldía de Tlalpan   Se realizaron trabajos de Construcción, ampliación, rehabilitación, mantenimiento, mejoramiento en (4) resumideros. Trabajos a realizados: Trazo y nivelación del área en la cual se realizara la excavación de tina y rejillas; posteriormente se realizara el corte y la demolición de la carpeta asfáltica, para continuar con la excavación hasta la profundidad donde se encuentre la grieta, construcción de muros de mamposteria, suministro y colocación de acero de refuerzo para losa tapa, cimbra y descimbrado de losa tapa, colado de losa tapa, construcción de tina para rejillas desarenadores, suministro y colocación de rejillas de acero estructural, se realizan rellenos entre los muros y el ancho de la excavaciones, instalara tubería que conectara las rejillas con el resumidero, se compactaran rellenos y se realizara bacheo.</t>
  </si>
  <si>
    <t xml:space="preserve">Proyecto realizado en :  En las Colonias: El Divisadero y Ex Hacienda Coapa de la Alcaldía de Tlalpan   Se realizaron trabajos de Construcción, ampliación, rehabilitación, mantenimiento, mejoramiento en (910 ML) de la red de drenaje en diversas ubicaciones de la Alcaldía. Trabajos;   Trazo y nivelación para desplante de estructura para vialidad, con equipo de topografía, trazo y nivelación para desplante de estructura para vialidad con equipo de topografía, acarreo en carretilla y descarga primera estación de 20 m., de material producto de la demolición medido en banco, excavación a mano material clase II-A. de 0.00 a 2.00 m de profundidad, conformación y compactación de la capa subrasante al 90% Proctor con apisonadora bailariana, plantilla de concreto hidráulico fraguado normal, resistencia f´c= 100 kg/cm2 de 5 cm de espesor, suministro y colocación de concreto hidráulico fraguado normal, resistencia f'c= 200 kg/cm2, suministro y colocación de acero de refuerzo grado 42, de 9.5 mm (3/8") de diámetro, cimbra acabado común y descimbra en muros, hasta una altura máxima de 4.00 m, suministro, fabricación y colocación de elementos de acero tipo estructural, en parillas, rejillas, marcos y contramarcos de registros, suministro y aplicación de pintura de esmalte alkidalica, en estructuras metalicas para cubiertas, cama de arena para asientos de ductos, incluye: acarreo libre a 20.00 m, relleno de zanjas para tuberias, con material producto de la excavación, de 152 mm (12") de diámetro, bacheo , con riego de liga e impregnación.
</t>
  </si>
  <si>
    <t xml:space="preserve">Proyecto realizado en :   1.- Almacén el Hoyo ubicado en Callejón San Marcos S/N, esquina con insurgentes, Col. Tlalpan Centro I;  2.- Dirección General de Administración, ubicado en Calle Moneda S/N Col. Tlalpan Centro I;  3.- Campamento Parques y Jardines,ubicado en Av. De las Torres esquina Corregidora, Col. Miguel hidalgo Segunda Sección;  4.- Campamento de alumbrado Público ubicado en , Ignacio Allende y las Fuentes Col. Tlalpan Centro I;  5.- Campamento de drenaje.   Se realizaron trabajos  para la Construcción, ampliación, rehabilitación, mantenimiento, mejoramiento de edificios públicos en 1.- Almacén el Hoyo, 2.- Dirección General de Administración, 3.- Campamento Parques y Jardines, 4.- Campamento de alumbrado Público, 5.- Campamento de drenaje. Trabajos, trazo y nivelación, preliminares, albañilerías, estructura, mantenimiento y reparación en instalaciones eléctricas, hidráulicas y sanitarias, herrería y cancelaría, impermeabilización, aplicación de pintura en interiores y exteriores, entre otros.
</t>
  </si>
  <si>
    <t>Proyecto realizado en :  1.Jardín De Niños Itzcalli, ubicado en Calle Guadalajara S/N, Col. Miguel Hidalgo 1ª Sección; 2.C.A.M. No. 69 ubicado en Calle Emiliano Zapata, Pueblo San Miguel Xicalco; 3.Jardín De Niños Felipe Santiago Xicotencatl ubicado en Av. Pergoleros, no. 40, Col. U.H. ISSSFAM; 4.Jardín De Niños Profesor Rafael Ramírez ubicado en Calle Izamal S/N, Col. Cultura Maya; 5.E.P.Jacinto Canek ubicado en Calle Huehuetan 230, Col. Héroes De Padierna; 6.E.P. Mauritania, ubicado en Calle Santa Cruz, No. 6, Pueblo San Miguel Topilejo; 7.E.P. Emma Godoy,ubicada en Calle Chapab, Colonia Cuchilla de Padierna; 8.E.P. Antonio Sánchez Molina, ubicada en Calle Chicoasen, Col. Pedregal de San Nicolás 1ª Sección; 9.E.P. Somalia,ubicada en Av. El Fortin, No. 46, Col. U.H. Narciso Mendoza S.M.3; 10.E.P. Abel Ortega Flores, ubicada en Calle 5 de Mayo, Pueblo San Pedro Martir; 11.E.P. Ateneo De La Juventud, ubicada en Calle Tetenco, Pueblo San Miguel Topilejo; 12.E.P. Cecilio Mijares,ubicada en Calle Álamos y Cedro, Col. Bosques del Pedregal; 13.Escuela Secundaria No.230 Jesús Mastache Román,ubicada en Calle Ing. Jesús Gomez Gonzalez, Col. Prado Coapa; 14.E.P. Níger, ubicada en Torreón S/N, U.H. Narciso Mendoza Super Manzana 7; 15.Escuela Primaria Vidal Alcocer, ubicado en Magisterio Nacional, No. 102, Col. Centro de Tlalpan; 16.E.P. Efrén Núñez Mata,ubicado en Calle Querétaro, No. 45, Col. Miguel Hidalgo 1ª Sección; 17.E.P. Eliseo Bandala Fernández, ubicado en Calle Sinanche No. 10, Colonia Pedregal de San Nicolás 1ª Sección; 18.E.P. Miguel Ramírez Castañeda,ubicado en Sor Juana Inés de la Cruz, No. 35, Barrio La Lonja; 19.E.P. Tiburcio Montiel ubicado en 5 de Mayo, No. 55, Pueblo San Andrés Totoltepec; 20 Escuela Secundaria Técnica No 119,ubicado en Avenida 1 y Calle 5, Col. Miguel Hidalgo 4ta Sección; 21.E.P.Ignacio Rodríguez Galván, ubicado en Calle Magisterio Nacional, No. 118, Col. Centro de Tlalpan; 22. Escuela Secundaria Técnica No 54, ubicado en Calle Diligencias S/N, Pueblo San Pedro Mártir; 23.Escuela Secundaria No. 284 Gustavo Cabrera Acevedo, ubicado en Camino Real al Ajusco, No. 24, Pueblo San Andrés Totoltepec; 24.Esc. Sec. Tec. No. 39,ubicado en Calle Ignacio Allende, Col. Tlalpan Centro; 25.E.P. Martín De La Cruz,ubicado en Av. La Carreta No. 72, Col. U.H. Narciso Mendoza S.M.2.; 26.E.P.Arabia Saudita, ubicado en Av. Silos No. 34, Col. U.H. Narciso Mendoza S.M.1.; 27.E.P. Salvador Trejo Escobedo,ubicado en Calle Vicente Guerrero, Pueblo San Miguel Topilejo; 28.E.P. Patria Y Libertad, ubicado en Atrás De Bloque I, Col. U.H. Fuentes Brotantes; 29. E.P. Amanda Palafox, ubicado en Calle Volcan Monte Elbruz No. 15, Col. Los Volcanes; 30.E.P. Teofilo Alvarez,ubicado en Calle Escuala No. 127, Col. Ex Hacienda De San Juan De Dios; 31. J.N. Atenea, ubicado en Calle Cantera S/N, Col. Cumbres De Tepetongo; 32. E.P. Gral. José Mariano Monterde ubicado en Calle Zona Habitacional Del Heroico Colegio Militar S/N, San Pedro Martir.   Se rrelizaron trabajos para la construcción, ampliación, rehabilitación, mantenimiento  y  mejoramiento de inmuebles deportivos, culturales, educativos y sociales.  *32, *1.Jardín De Niños Itzcalli,*2.C.A.M. No. 69,*3.Jardín De Niños Felipe Santiago Xicotencatl,*4.Jardín De Niños Profesor Rafael Ramírez,*5.E.P.Jacinto Canek,*6.E.P. Mauritania,*7.E.P. Emma Godoy,*8.E.P. Antonio Sánchez Molina,*9.E.P. Somalia,*10.E.P. Abel Ortega Flores,*11.E.P. Ateneo De La Juventud,*12.E.P. Cecilio Mijares,*13.Escuela Secundaria No.230 Jesús Mastache Román,*14.E.P. Níger,*15.Escuela Primaria Vidal Alcocer,*16.E.P. Efrén Núñez Mata,*17.E.P. Eliseo Bandala Fernández,*18.E.P. Miguel Ramírez Castañeda,*19.E.P. Tiburcio Montiel,*20.Escuela Secundaria Técnica No 119,*21.E.P.Ignacio Rodríguez Galván,  *22. Escuela Secundaria Técnica No 54,*23.Escuela Secundaria No. 284 Gustavo Cabrera Acevedo,*24.Esc. Sec. Tec. No. 39,*25.E.P. Martín De La Cruz,*26.E.P.Arabia Saudita,*27.E.P. Salvador Trejo Escobedo,*28.E.P. Patria Y Libertad,*29. E.P. Amanda Palafox,*30.E.P. Teofilo Alvarez,*31. J.N. Atenea,*32. E.P. Gral. José Mariano Monterde. Trabajos a realizados; Trazo y nivelación, preliminares, albañilerías, estructura, mantenimiento y reparación en instalaciones eléctricas, hidráulicas y sanitarias, herrería y cancelería, impermeabilización, aplicación de pintura en interiores y exteriores.</t>
  </si>
  <si>
    <t>:     Se realizarán trabajos para la Construcción, ampliación, rehabilitación, mantenimiento, mejoramiento de (6 ESP) espacios públicos, asi como proyectos de (3 LUM) alumbrado público en diversas ubicaciones de la Alcaldía. Trabajos  realizados en los espacios públicos: cimentación y nivelación de terreno para el habilitado, armado y colocación de estructura metálica y la colocación de arcotecho, colocación de rejillas al término de las rampas para así capturar las aguas pluviales y controlar la inundación de la zona, Trazo y nivelación, excavación y cimentación, trabajos de albañilería y acabados en general, construcción de elementos para creación de mural temático, construcción de un escenario y cubierta del espacio abierto, rehabilitación y restauración de fachadas en kioskos con trabajos de pintura, trabajos de iluminación, así como protección para muro de contención y adecuación de iluminación, trabajos de balizamiento, colocación de señalamientos verticales y horizontales informativos. Trabajos a realizar en luminarias: Colocación luminarias, Trazo y nivelación; suministro y colocación de tubos y coples conduit; suministro e instalación de cable; conexiones y pruebas; instalación de lámparas; suministro e instalación de pruebas de luminarias completas.</t>
  </si>
  <si>
    <t xml:space="preserve">:     Se realizaron trabajos de Construcción y Rehabilitación de vialidades (3 ESP) mediante urbanismo táctico.
Trabajos a realizados, colocación de bolardos, balizamiento, guarniciones, banquetas, rampas, colocación de vialetas reflejantes, señalización vial, construcción de reductores de velocidad, luminarias, vegetación y todo lo necesario para su correcta ejecución.
</t>
  </si>
  <si>
    <t>Proyecto realizado en :  1.- CENDI Miguel Hidalgo ubicado en: Calle Corregidora y Queretaro, S/N, Colonia Miguel Hidalgo, *2.-CENDI El Mirador ubicado en: Calle Tekit esquina Popolnah, Colonia Lomas De Padierna   Trabajos de construcción, ampliación, rehabilitación, mantenimiento,obra para la mitigación de riesgos, en diversas ubicaciones de la Alcaldía,  *2 inmuebles educativos a saber;  *1.- CENDI Miguel Hidalgo ubicado en: Calle Corregidora y Queretaro, S/N, Colonia Miguel Hidalgo, *2.-CENDI El Mirador ubicado en: Calle Tekit esquina Popolnah, Colonia Lomas De Padierna, dentro de la Alcaldía Tlalpan. Trabajos a realizar: Trazo y nivelación, excavación,  muros de mampostería de piedra braza, mejoramiento de terreno, cimbra y decimbra y construcción de muro, colocación de cadena y plantilla de concreto hidráulico, drenes y todo lo necesario para su correcta ejecución.</t>
  </si>
  <si>
    <t xml:space="preserve">:     Se realizaron trabajos de ampliación, rehabilitación, mantenimiento, mejoramiento en  de banquetas en diversas ubicaciones de la Alcaldía  (1000 m2), de trabajos  como trazo y nivelación para desplante de estructura para vialidad, con equipo de topografía, demolición por medios manuales de guarnición y banqueta de concreto simple, carga mecánica, acarreo en camión al primer kilometro y descarga, de material de demolición de concreto hidráulico, volumen medido colocado, acarreo en camión, de material de demolición de concreto, kilómetros subsecuentes, zona urbana, preparación, conformación y compactación en forma manual, de subrasante para banquetas, incluye incorporación de agua, banqueta de 8 cm de espesor de concreto hidráulico, suministrado por proveedor, acabado con volteador en las aristas de banquetas, en tramos alternados, suministro y aplicación en guarnición de pintura de transito a base agua de un solo componente con resinas acrílicas, pigmentos,guardquim vial Traflex, color amarillo de imperquimia y reflejante (microesfera), piso de concreto hidraulico fraguado normal, resistencia fC=150 kg/cm2 a 10 cm de espesor, acabado de estampado de piso de concreto hidraulico, con sistema de impresión, instalación eléctrica y equipamiento urbano.
</t>
  </si>
  <si>
    <t>:     Se realizaron trabajos de construcción, ampliación, rehabilitación, mantenimiento, mejoramiento en las Vialidades Secundarias en diversas ubicaciones de la Alcaldía Tlalpan   80,000 M2, los trabajos a realizar consisten en: Se realizarán trabajos de trazo y nivelación, se fresará un espesor de 7.5cm de la capa superficial del asfaltó existente, se renivelaran los brocales de los pozos de visita que se encuentren dentro de la sección a intervenir, se hará un barrido de la base para aplicar el riego de liga y tener preparada la superficie para recibir carpeta de mezcla asfáltica templada de 7.5 cm de espesor; así como, compactación de la misma, también se realizará el señalamiento horizontal en los tramos ejecutados.</t>
  </si>
  <si>
    <t>:      Se relizaron 103. Obras para la ejecución de Proyectos correspondientes al Presupuesto Participativo de los  Comités Ciudadanos en diversas ubicaciones del perímetro de la Alcaldía, Obras en  Vialidades, Luminarias, Banquetas y Guarniciones, Espacios Públicos, Drenaje, áreas de U.Habitacionales, etc. en el Marco del Presupuesto Participativo en 103 Comités Ciudadanos en diversas ubicaciones del perímetro de la Alcaldía, con especificaciones que contengan la información necesaria para definir los aspectos para las acciones o trabajos en la zona. Así como el análisis económico de Obra Pública. Es importante mencionar que igualmente se llevarán a cabo los proyectos como incluyendo la Planeación y Diseños de Ingeniería Civil, la planeación y diseños Urbanos, Arquitectónico, como complemento a esto se supervisaron los estudios, proyectos, factibilidades y consultorías verificando el cumplimiento de programas propuestos por los contratistas, control de calidad de ejecución de los trabajos, verificación del cumplimiento de la Ley de Obras Públicas de la Ciudad de México y su reglamento, así como las políticas Administrativas, bases y lineamientos en materia de Obra Pública y de las disposiciones que de ella emanen.</t>
  </si>
  <si>
    <t>Proyecto realizado en :  1.-Maria Esther Zuno, 2.-San Andrés Totoltepec, 3.-San Lorenzo Huipulco, 4.-Residencial Villa Coapa, 5.-Miguel Hidalgo 3ra Sección, 6.-Tlalmille, 7.-Paraje 38, 8.- Juventud Unida, 9.- Mesa Los Hornos, 10.-Bosques de Tepeximilpa   Se realizaron trabajos como,  4,890 (ML), para la Construcción, ampliación, rehabilitación, mantenimiento y mejoramiento de la red de agua potable en diversas ubicaciones de la Alcaldía Tlalpan. Trabajos realizados: Preliminares incluye: Trazo y nivelación, corte con sierra en pavimento de concreto, demolición de pavimento de concreto, Excavación, Carga y acarreo, Suministro e instalación de tubería, piezas especiales incluye, válvulas, rehabilitación y/o reposición de cajas, bacheo,  concreto, suministro instalación y prueba de toma domiciliaria, sustitución de la línea de agua potable de 100 mm existente por tubería de polietileno de alta densidad.</t>
  </si>
  <si>
    <t xml:space="preserve">Proyecto realizado en :  Mercado de Artesanías Vasco de Quiroga ubicado en Av. Insurgentes Sur S/N, colonia Miguel Hidalgo 1ra Sección.
   Trabajos de rehabilitación de la imagen urbana en  1 Mercado Público denominado Artesanías Vasco de Quiroga, dentro de la Alcaldía Tlalpan en Artesanías Vasco de Quiroga ubicado en Av. Insurgentes Sur S/N, colonia Miguel Hidalgo 1a. Sección. Trabajos realizados, Remozamiento de fachadas dando atención a los daños estructurales que presenta actualmente, accesibilidad para los diferentes sectores de la población, rehabilitación de la imagen urbana, estos trabajos, como parte de las acciones complementarias de los trabajos que se ejecutaron al interior del mercado con el recurso otorgado por la Secretaría de Desarrollo Económico. Incluye   supervisión externa que tienen a su cargo la vigilancia, inspección y verificación directas de la ejecución de la obra pública a ejecutar en apego a lo establecido en el Libro 9A de las Normas de Construcción de la Administración Pública de la Ciudad de México.
</t>
  </si>
  <si>
    <t xml:space="preserve">Proyecto realizado en :  Mercado la Paz, ubicado en calle Congreso (Madero) esquina con Guadalupe Victoria, colonia Tlalpan Centro I.   Trabajos de rehabilitación de la imagen urbana en elo Mercado Público denominado La Paz, dentro de la Alcaldía Tlalpan en Mercado la Paz, ubicado en calle Congreso (Madero) esquina con Guadalupe Victoria, colonia Tlalpan Centro I.Trabajos realizados: Remozamiento de fachadas dando atención a los daños estructurales que presenta actualmente, accesibilidad para los diferentes sectores de la población, rehabilitación de la imagen urbana, estos trabajos, como parte de las acciones complementarias de los trabajos que se ejecutaron al interior del mercado con el recurso otorgado por la Secretaría de Desarrollo Económico. Incluye supervisión externa que tienen a su cargo la vigilancia, inspección y verificación directas de la ejecución de la obra pública a ejecutar en apego a lo establecido en el Libro 9A de las Normas de Construcción de la Administración Pública de la Ciudad de México.
</t>
  </si>
  <si>
    <t>Proyecto realizado en :  Mercado Plaza Mexicana del Sur, ubicado en Calzada Acoxpa s/n esquina calzada. de Tlalpan, colonia San Lorenzo Huipulco   Trabajos de rehabilitación de la imagen urbana en el Mercado Público denominado Plaza Mexicana del Sur, dentro de la Alcaldía Tlalpan en Mercado Plaza Mexicana del Sur, ubicado en Calzada Acoxpa s/n esquina calzada. de Tlalpan, colonia San Lorenzo Huipulco.Trabajos a realizar: Remozamiento de fachadas dando atención a los daños estructurales que presenta actualmente, accesibilidad para los diferentes sectores de la población, rehabilitación de la imagen urbana, estos trabajos, como parte de las acciones complementarias de los trabajos que se ejecutaron al interior del mercado con el recurso otorgado por la Secretaría de Desarrollo Económico. Incluye supervisión externa que tienen a su cargo la vigilancia, inspección y verificación directas de la ejecución de la obra pública a ejecutar en apego a lo establecido en el Libro 9A de las Normas de Construcción de la Administración Pública de la Ciudad de México.</t>
  </si>
  <si>
    <t>Proyecto realizado en :  Mercado Lázaro Cárdenas, ubicado en Acoxpa s/n esquina, Club Necaxa, Coapa, colonia Villa Lázaro Cárdenas    Trabajos de rehabilitación de la imagen urbana en un Mercado Público denominado Lázaro Cárdenas, dentro de la Alcaldía Tlalpan en Mercado Lázaro Cárdenas, ubicado en Acoxpa s/n esquina, Club Necaxa, Coapa, colonia Villa Lázaro Cárdenas .Trabajos a realizados: Remozamiento de fachadas dando atención a los daños estructurales que presenta actualmente, accesibilidad para los diferentes sectores de la población, rehabilitación de la imagen urbana, estos trabajos, como parte de las acciones complementarias de los trabajos que se ejecutarán al interior del mercado con el recurso otorgado por la Secretaría de Desarrollo Económico. Incluye servicios de supervisión externa que tienen a su cargo la vigilancia, inspección y verificación directas de la ejecución de la obra pública a ejecutar en apego a lo establecido en el Libro 9A de las Normas de Construcción de la Administración Pública de la Ciudad de México.</t>
  </si>
  <si>
    <t>Proyecto realizado en :  Mercado de Comidas Huipulco, ubicado en Acoxpa Calzada de Tlalpan, Calzada Acoxpa , colonia San Lorenzo Huipulco    Trabajos de rehabilitación de la imagen urbana en un Mercado Público denominado Comidas Huipulco, dentro de la Alcaldía Tlalpan en Mercado de Comidas Huipulco, ubicado en Acoxpa Calzada de Tlalpan, Calzada Acoxpa , colonia San Lorenzo Huipulco.Trabajos a realizados: Remozamiento de fachadas dando atención a los daños estructurales que presenta actualmente, accesibilidad para los diferentes sectores de la población, rehabilitación de la imagen urbana, estos trabajos, como parte de las acciones complementarias de los trabajos que se ejecutarán al interior del mercado con el recurso otorgado por la Secretaría de Desarrollo Económico. Incluye servicios de supervisión externa que tienen a su cargo la vigilancia, inspección y verificación directas de la ejecución de la obra pública a ejecutar en apego a lo establecido en el Libro 9A de las Normas de Construcción de la Administración Pública de la Ciudad de México.</t>
  </si>
  <si>
    <t>Proyecto realizado en :  Mercado San Andrés Totoltepec, ubicado en 16 de Septiembre s/n casi esquina, Reforma, Pueblo San Andrés Totoltepec    Trabajos de rehabilitación de la imagen urbana en un Mercado Público denominado San Andrés Totoltepec, dentro de la Alcaldía Tlalpan en Mercado San Andrés Totoltepec, ubicado en 16 de Septiembre s/n casi esquina, Reforma, Pueblo San Andrés Totoltepec.Trabajos a realizados: Remozamiento de fachadas dando atención a los daños estructurales que presenta actualmente, accesibilidad para los diferentes sectores de la población, rehabilitación de la imagen urbana, estos trabajos, como parte de las acciones complementarias de los trabajos que se ejecutarán al interior del mercado con el recurso otorgado por la Secretaría de Desarrollo Económico. Incluye servicios de supervisión externa que tienen a su cargo la vigilancia, inspección y verificación directas de la ejecución de la obra pública a ejecutar en apego a lo establecido en el Libro 9A de las Normas de Construcción de la Administración Pública de la Ciudad de México.</t>
  </si>
  <si>
    <t xml:space="preserve">Proyecto realizado en :  Mercado Tlalcoligia, ubicado en Tepehuanos s/n, calle Otomíes colonia Tlalcoligia    Trabajos de rehabilitación de la imagen urbana en un Mercado Público denominado  Tlalcoligia, dentro de la Alcaldía Tlalpan en Mercado Tlalcoligia, ubicado en Tepehuanos s/n, calle Otomíes colonia Tlalcoligia.Trabajos a realizados: Remozamiento de fachadas dando atención a los daños estructurales que presenta actualmente, accesibilidad para los diferentes sectores de la población, rehabilitación de la imagen urbana, estos trabajos, como parte de las acciones complementarias de los trabajos que se ejecutarán al interior del mercado con el recurso otorgado por la Secretaría de Desarrollo Económico. Incluye servicios de supervisión externa que tienen a su cargo la vigilancia, inspección y verificación directas de la ejecución de la obra pública a ejecutar en apego a lo establecido en el Libro 9A de las Normas de Construcción de la Administración Pública de la Ciudad de México.
</t>
  </si>
  <si>
    <t>Proyecto realizado en :  En Las Colonias: La Tortuga Xolalpa-Hco Colegio Militar; Loma Bonita-Ampliacion Tepeximilpa; Lomas Altas De Padierna Sur; Lomas De Padierna Ampl, I Y Ii; Lomas De Cuilotepec; Lomas De Tepemecatl; Lomas De Texcalatlaco; Lomas Del Pedregal; Lomas Hidalgo   Rehabilitación de pavimentación en 20,600.00 M2 de mapero en con capeta asfáltica llevando a cabo las siguientes acciones: fresado de carpeta con perfiladora, barrido por medios mecánicos con barredora autopropulsada, mejoramiento del terreno con producto del fresado espesor variable, compactado por medios mecánicos al 95% de su densidad teórica máxima, suministro y aplicación de mezcla asfáltica de 7.5 cm de espesor, colocada con pavimentadora, compactada al 95% de su densidad teórica máxima con compactador de 14 toneladas tipo tandem, riego de impregnación a base de emulsión asfáltica RR 2k a razón de 0.80 LT/M2, así como, del material producto del fresado del lugar indicado por la dependencia al tramo a mapear, transporte de materiales.</t>
  </si>
  <si>
    <t>Proyecto realizado en :  En Las Colonias: Roca De Cristal; Romulo Sanchez-San Fernando (Barr)-Pea Pobre; San Andres Totoltepec (PBLO); San Bartolo El Chico; San Lorenzo Huipulco; San Miguel Xicalco (PBLO); San Miguel Ajusco (PBLO); San Miguel Tehuisco-Los Angeles-Ayometitla   Rehabilitación de vialidades secundarias en 9,805.00 M2 con empedrado y adoquín, los trabajos consisten en demolición de área dañada, construcción de base de concreto para la colocación de empedrado,  colocación de adoquín, sellado de juntas y limpieza del área de trabajo.</t>
  </si>
  <si>
    <t>:     Rehabilitación de infraestructura de alumbrado de 6,695 luminarias que constan de lámpara led de 100w tensión de alimentación de120-277 v ~, con un peso total máximo de 6.150 kg y dimensiones máximas de largo, ancho y alto respectivamente: 36 cm, 26 cm y 10 cm. tipo de montaje pared o pedestal conjunto óptico herméticamente sellado con sello EPDM y cristal de vidrio plano termotemplado curva fotometrica tipo 7h x 7v / 4h x 4v arreglo de leds (módulo) de 84 diodos emisores de luz leds y lentes depolicarbonato individuales de alta eficacia mínima de 140 lm/w para tipo nema 7h x 7v una eficacia mínima de 130 lm/w para tipo nema 4h x 4v flujo luminoso mínimo de 14 000  lm para tipo nema 7h x7v flujo luminoso mínimo de 13 000 lm para tipo nema 4h x 4v irc &gt; 70 temperatura de color correlacionada de 5 700 k, 5 000 k, 4 000 k, 3 000 k una vida mínima de 150,000 horas.</t>
  </si>
  <si>
    <t>Proyecto realizado en :  San Juan Tepeximilpa; Jardines Villa Coapa; Miguel Hidalgo 2da. Sección; Miguel Hidalgo; Cruz Del Farol; Cuchilla De Padierna; Isidro Fabela Y Huipulco.    Rehabilitación de la infraestructura de la red de drenaje en diversas ubicaciones dentro del perímetro de la demarcación territorial Tlalpan en 1.72 (KIL), trabajos a realizados: Trazo y nivelación para desplante de estructura para vialidad, con equipo de topografía, trazo y nivelación para desplante de estructura para vialidad con equipo de topografía, acarreo en carretilla y descarga primera estación de 20 m., de material producto de la demolición medido en banco, excavación a mano material clase II-A. de 0.00 a 2.00 m de profundidad, conformación y compactación de la capa subrasante al 90% Proctor con apisonadora bailariana, plantilla de concreto hidráulico fraguado normal, resistencia f´c= 100 kg/cm2 de 5 cm de espesor, suministro y colocación de concreto hidráulico fraguado normal, resistencia f'c= 200 kg/cm2, suministro y colocación de acero de refuerzo grado 42, de 9.5 mm (3/8") de diámetro, cimbra acabado común y descimbra en muros, hasta una altura máxima de 4.00 m, suministro, fabricación y colocación de elementos de acero tipo estructural, en parillas, rejillas, marcos y contramarcos de registros, suministro y aplicación de pintura de esmalte alkidalica, en estructuras metalicas para cubiertas, cama de arena para asientos de ductos, incluye: acarreo libre a 20.00 m, relleno de zanjas para tuberias, con material producto de la excavación, suministro, instalación y pruebas de tubo de pvc corrugado para alcantarillado, de 152 mm (12") de diámetro, bacheo</t>
  </si>
  <si>
    <t>Proyecto realizado en :  Deportivo Solidaridad, ubicado en la colonia Chimilli   Rehabilitación al deportivo Solidaridad, mediante los trabajos de: Rehabilitación integral de las canchas deportivas (soccer, basquetbol y voleybol, así como la barda perimetral del deportivo, instalaciones sanitarias, pintura en columnas, muros y fachadas, entre otros.</t>
  </si>
  <si>
    <t>Proyecto realizado en :  Parque Morelos, ubicado en la colonia Miguel Hidalgo 3a Sección   Rehabilitación al Parque Morelos, mediante trabajos de: Rehabilitación integral de firmes, pisos, techumbres, instalaciones instalaciones sanitarias, mobiliario urbano, mantenimiento en áreas deportivas, recreativas, sociales y culturales, pintura en columnas, muros y fachadas, entre otros.</t>
  </si>
  <si>
    <t>Proyecto realizado en :  1. Jardín de Niños Kallinpiltontli, ubicado en  Melchor Dávila 3, Miguel Hidalgo 3ra Secc; 2. Primaria Alfredo V. Bonfil ubicado en Miguel Hidalgo 2nda Secc;  3. Primaria José Socorro Benítez ubicada en Miguel Hidalgo 2nda Secc.    Rehabilitación de planteles educativos (Escuelas)  Jardín de Niños Kallinpiltontli, Primaria Alfredo V. Bonfil y Primaria José Socorro Benítez, trabajos a realizar: Acarreos, desmontajes, albañilería, sustitución de loseta en pasillos y aulas, rehabilitación de puertas y mampáras, reparación de barandales, rehabilitación de instalaciones hidráulicas y sanitarias, sustitución de malla ciclónica y portones de acceso, sustitución de cableado eléctrico, cambio de luminarias y balanceo de tableros, reposición de techumbres, rehabilitación de sistema de drenaje, aplicación de pintura en interiores y exteriores e impermeabilización.</t>
  </si>
  <si>
    <t>Proyecto realizado en :  1.- Deportivo Solidaridad ubicado en la colonia Chimilli y 2.- Parque Morelos ubicado en la colonia Miguel Hidalgo 3a Sección    Supervisión para la rehabilitación en dos inmuebles: 1.- Deportivo Solidaridad y 2.- Parque Morelos, debido a que la Dirección General de Obras y Desarrollo Urbano, requirio para  complementar las acciones que se ejecutaron con el recurso otorgado por el Fondo de Aportaciones para la Infraestructura Social (FAIS), con la finalidad de llevar a cabo la contratación de la supervisión externa de los trabajos de rehabilitación de infraestructura deportiva, como lo establece el artículo 62 del Reglamento de la Ley de Obras Públicas del Distrito Federal,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t>
  </si>
  <si>
    <t>Proyecto realizado en :  1.- CENDI Lomas Hidalgo Calle: Adagio s/n esquina Amatenango, Col. Lomas Hidalgo   Trabajos de construcción, mantenimiento y rehabilitación para la mitigación de riesgos en el CENDI Lomas Hidalgo ubicado en calle Adagio s/n esquina Amatenango, Col. Lomas Hidalgo dentro de la Alcaldía Tlalpan.Trabajos a realizados:  Mitigación de riesgos con la construcción de un muro de contención derivado del alto riesgo de derrumbe de talud de acuerdo a las recomendaciones y dictamen emitido por el Director Responsable de Obra. INCLUYE SERVICIOS DE SUPERVISIÓN EXTERNA</t>
  </si>
  <si>
    <t>Proyecto realizado en :  CENDI Villa Coapa Calle: Maria Auxiliadora S/N, Col. Ex Hacienda San Juan De Dios, Alcaldía Tlalpan.   Trabajos de construcción, mantenimiento y rehabilitación para la mitigación de riesgos en el CENDI Villa Coapa ubicado en calle Maria Auxiliadora S/N, Col. Ex Hacienda San Juan De Dios dentro de la Alcaldía Tlalpan.Trabajos a realizar:  Mitigación de riesgos con el reforzamiento estructural del inmueble de acuerdo a las recomendaciones y dictamen emitido por el Director Responsable de Obra. Meta 2 (1) Supervisión Externa.</t>
  </si>
  <si>
    <t>Proyecto realizado en :  Quiosco La Fama ubicado en  Calle La Fama, número 30 BIS, Colonia La Fama dentro de la Alcaldía Tlalpan.   Se realizaron Trabajos de construcción, rehabilitación y mantenimiento en un quiosco META 1: 1 (ESP): en el quiosco La Fama ubicado dentro la Alcaldía Tlalpan. Trabajos a realizar: Trazo y nivelación, preliminares, albañilerías, aplicación de pintura, rehabilitación de la instalación eléctrica, herrerías, etc.</t>
  </si>
  <si>
    <t xml:space="preserve">Proyecto realizado en :  Deportivo Sánchez Taboada ubicado Calle Izamal, S/N, Col. Héroes de Padierna, en la Alcaldía Tlalpan.   Se realizaron Trabajos de construcción, rehabilitación y mantenimiento en el Deportivo Sánchez Taboada Meta 1: 1 (DEP). Trabajos a realizados: Trazo y nivelación, preliminares, albañilerías, aplicación de pintura, rehabilitación de la instalación hidráulica,  rehabilitación de la instalación sanitaria, suministro y colocación de bombas, cuarto de máquinas.
</t>
  </si>
  <si>
    <t>Proyecto realizado en :  1.-Dirección General de Obras y Desarrollo Urbano ubicado en: Av. San Fernando, No. 84, Col. Tlalpan Centro, 2.- Edificio de la Alcaldía de Tlalpan ubicado en: Plaza de la Constitución No. 1, Col.  Tlalpan Centro, 3.- Dirección General de Asuntos Juridicos ubicado en San Juan de Dios 92, Toriello Guerra, Tlalpan   Se realizaron trabajos de mantenimiento y mejoramiento en tres edificios públicos de la Alcaldía Tlalpan (META 1 *3 INM): Dirección General de Obras y Desarrollo Urbano 2.- Edificio de la Alcaldía de Tlalpan No. 1, Col.  Tlalpan Centro, 3.- Dirección General de Asuntos Jurídicos y de Gobierno. Trabajos a realizados: impermeabilización de losa de azotea, sellado de grietas, retiro de impermeabilizante actual, limpieza y preparación de la superficie.</t>
  </si>
  <si>
    <t>Proyecto realizado en :  Colonia El Arenal   Se realizaron Trabajos de construcción y rehabilitación de la red de agua potable, polígono 1, dentro de la Alcaldía Tlalpan (Meta1 *1,548 ML). Trabajos a realizados: Preliminares incluye: Trazo y nivelación, corte con sierra en pavimento de concreto, demolición de pavimento de concreto, Excavación, Carga y acarreo, Suministro e instalación de tubería, piezas especiales incluye, válvulas, rehabilitación y/o reposición de cajas, bacheo,  concreto, suministro instalación y prueba de toma domiciliaria, sustitución de la línea de agua potable de 100 mm existente por tubería de polietileno de alta densidad. Así mismo se realizara la supervisión de los trabajos a ejecutar.</t>
  </si>
  <si>
    <t xml:space="preserve">:     Se realizaron Trabajos de reparación de fugas en la red secundaria de agua potable en diversas ubicaciones de la Alcaldía Tlalpan. Trabajos  realizados: Rehabilitación de la obra civil en las cajas de válvulas en cruceros, incluye cambio de válvulas de diferentes diámetros y toda la fontanería en el tren de piezas en diferentes ubicaciones de la Alcaldía Tlalpan, de acuerdo a los reportes recibidos.
</t>
  </si>
  <si>
    <t>Proyecto realizado en :  Campamento de Agua Potable, ubicado en Calle Congreso 296, Colonia La Joya   Se realizaron Trabajos de mantenimiento y acondicionamiento de Meta 1 (1 INM): un campamento de agua potable ubicado dentro de la Alcaldía Tlalpan. Trabajos a realizar: Mantenimiento y acondicionamiento a la infraestructura civil del campamento de agua potable. Mediante trabajos de mantenimiento a la instalación eléctrica, hidráulica, sanitaria, así como, herrerías, albañilerías, colocación, etc.</t>
  </si>
  <si>
    <t xml:space="preserve">Proyecto realizado en :   1.- E.P. Hermilo Zavalza, ubicado en Calle Yobain No. 659, Col. Cultura Maya; 2.-E.P. Miguel Rodriguez Castañeda, ubicado en Calle Sor Juana Ines De La Cruz No. 35 Barrio De La Lonja; 3. E.P. Jacinto Canek, ubicado en Calle Huehuetan No.  230, Territorio Torres Heroes De Padierna;  4.- E.P. Dr. Roberto Solis Quiroga, ubicado en Calle Tulum No. 162, Col. Lomas De Padierna; 5.-E.P. Antonio Sánchez Molina ubicado en Pasillo, Chicoasén s/n, Pedregal de San Nicolás 1ra Secc,   Se realizaron trabajos para la construcción de techumbres en *5 INM educativos: 1.- E.P. Hermilo Zavalza, 2.-E.P. Miguel Rodriguez Castañeda, 3. E.P. Jacinto Canek, 4.- E.P. Dr. Roberto Solis Quiroga, 5.-E.P. Antonio Sánchez Molina, ubicados dentro de la Alcaldía Tlalpan. Trabajos a realizados: Trazo y nivelación, corte, demolición, excavación, habilitado de acero de refuerzo, colocación de concreto, acero estructural, soldadura, etc.
</t>
  </si>
  <si>
    <t>Se llevó a cabo la supervisión de los trabajos en el marco del Presupuesto Participativo 2023. Con la finalidad de llevar a cabo la contratación de la supervisión externa de los trabajos a desarrollar,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 liquidación y finiquito en apego a lo establecido en el Libro 9A de las Normas de Construcción de la Administración Pública de la Ciudad de México.</t>
  </si>
  <si>
    <t>Se realizaron Trabajos de reparación de fugas en la red secundaria de agua potable en diversas ubicaciones de la Alcaldía Tlalpan. Trabajos a realizados: Reparación de fugas en la red secundaria de agua potable, en tuberías de 1/2" a 12" en diferentes ubicaciones de la Alcaldía Tlalpan, de acuerdo a los reportes recibidos.  Asi mismo se realizara la supervisión de los trabajos a ejecutados.</t>
  </si>
  <si>
    <t>Supervisión de los Trabajos de rehabilitación del asfalto en vialidades secundarias en el perímetro de la demarcación territorial, debido a que la Dirección General de Obras y Desarrollo Urbano, requiere complementar las acciones que se ejecutaron con el recurso otorgado por el Fondo de Aportaciones para la Infraestructura Social (FAIS), con la finalidad de llevar a cabo la contratación de la supervisión externa de los trabajos de rehabilitación de de las vialidades secundarias, como lo establece el artículo 62 del Reglamento de la Ley de Obras Públicas del Distrito Federal,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t>
  </si>
  <si>
    <t>Supervisión para la rehabilitación de la infraestructura de alumbrado público en diversas ubicaciones en el perímetro de la demarcación territorial,debido a que la Dirección General de Obras y Desarrollo Urbano, requiere complementar las acciones que se ejecutaron con el recurso otorgado por el Fondo de Aportaciones para la Infraestructura Social (FAIS), con la finalidad de llevar a cabo la contratación de la supervisión externa de los trabajos de la rehabilitación del alumbrado público, como lo establece el artículo 62 del Reglamento de la Ley de Obras Públicas del Distrito Federal,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t>
  </si>
  <si>
    <t>Supervisión para la rehabilitación de planteles educativos ubicados dentro del perímetro de la demarcación territoria Tlalpan, debido a que la Dirección General de Obras y Desarrollo Urbano, requiere complementar las acciones que se ejecutaron con el recurso otorgado por el Fondo de Aportaciones para la Infraestructura Social (FAIS), con la finalidad de llevar a cabo la contratación de la supervisión externa de los trabajos de rehabilitación de planteles educativos, como lo establece el artículo 62 del Reglamento de la Ley de Obras Públicas del Distrito Federal,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t>
  </si>
  <si>
    <t>Supervisión para la rehabilitación de la infraestructura de la red de drenaje en diversas ubicaciones dentro del perímetro de la demarcación territorial Tlalpan,debido a que la Dirección General de Obras y Desarrollo Urbano, requiere complementar las acciones  con el recurso otorgado por el Fondo de Aportaciones para la Infraestructura Social (FAIS), con la finalidad de llevar a cabo la contratación de la supervisión externa de los trabajos de rehabilitación de la red de drenaje, como lo establece el artículo 62 del Reglamento de la Ley de Obras Públicas del Distrito Federal, la cual tiene a su cargo la vigilancia, inspección y verificación directas de la ejecución de la obra pública, a través del cumplimiento de las fases: Procuraciones Previas, Actividades Inmersas, Verificación de cumplimiento de calidad de la obra que se supervisa, Control de Programas, Control Presupuestal y Entrega-recepción.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</si>
</sst>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_);[Black]\(#,##0.0\)"/>
    <numFmt numFmtId="165" formatCode="#,##0.0"/>
    <numFmt numFmtId="166" formatCode="_-* #,##0.00\ _P_t_s_-;\-* #,##0.00\ _P_t_s_-;_-* &quot;-&quot;??\ _P_t_s_-;_-@_-"/>
    <numFmt numFmtId="167" formatCode="\(0\)"/>
    <numFmt numFmtId="168" formatCode="#,##0_);[Black]\(#,##0\)"/>
  </numFmts>
  <fonts count="51">
    <font>
      <sz val="11"/>
      <color theme="1"/>
      <name val="Calibri"/>
      <family val="2"/>
      <scheme val="minor"/>
    </font>
    <font>
      <sz val="11"/>
      <color theme="1"/>
      <name val="Calibri"/>
      <family val="2"/>
      <scheme val="minor"/>
    </font>
    <font>
      <sz val="10"/>
      <name val="Arial"/>
      <family val="2"/>
    </font>
    <font>
      <b/>
      <sz val="9"/>
      <color theme="0"/>
      <name val="Source Sans Pro"/>
      <family val="2"/>
    </font>
    <font>
      <sz val="8"/>
      <name val="Gotham Rounded Book"/>
      <family val="3"/>
    </font>
    <font>
      <b/>
      <sz val="7"/>
      <name val="Gotham Rounded Book"/>
      <family val="3"/>
    </font>
    <font>
      <sz val="7"/>
      <name val="Gotham Rounded Book"/>
      <family val="3"/>
    </font>
    <font>
      <sz val="6"/>
      <name val="Gotham Rounded Book"/>
      <family val="3"/>
    </font>
    <font>
      <sz val="10"/>
      <name val="MS Sans Serif"/>
      <family val="2"/>
    </font>
    <font>
      <sz val="5"/>
      <name val="Gotham Rounded Book"/>
      <family val="3"/>
    </font>
    <font>
      <sz val="5"/>
      <name val="Source Sans Pro"/>
      <family val="2"/>
    </font>
    <font>
      <b/>
      <sz val="5"/>
      <name val="Source Sans Pro"/>
      <family val="2"/>
    </font>
    <font>
      <b/>
      <sz val="9"/>
      <name val="Source Sans Pro"/>
      <family val="2"/>
    </font>
    <font>
      <sz val="9"/>
      <name val="Source Sans Pro"/>
      <family val="2"/>
    </font>
    <font>
      <sz val="9"/>
      <color theme="1"/>
      <name val="Source Sans Pro"/>
      <family val="2"/>
    </font>
    <font>
      <sz val="11"/>
      <color theme="1"/>
      <name val="Gotham Rounded Book"/>
      <family val="3"/>
    </font>
    <font>
      <sz val="10"/>
      <name val="Arial"/>
      <family val="2"/>
    </font>
    <font>
      <sz val="10"/>
      <name val="Gotham Rounded Book"/>
      <family val="3"/>
    </font>
    <font>
      <b/>
      <sz val="10"/>
      <name val="Gotham Rounded Book"/>
      <family val="3"/>
    </font>
    <font>
      <sz val="9"/>
      <color rgb="FF000000"/>
      <name val="Source Sans Pro"/>
      <family val="2"/>
    </font>
    <font>
      <b/>
      <sz val="9"/>
      <color rgb="FF000000"/>
      <name val="Source Sans Pro"/>
      <family val="2"/>
    </font>
    <font>
      <sz val="9"/>
      <color theme="1"/>
      <name val="Gotham Rounded Book"/>
      <family val="3"/>
    </font>
    <font>
      <sz val="10"/>
      <color theme="1"/>
      <name val="Gotham Rounded Book"/>
      <family val="3"/>
    </font>
    <font>
      <sz val="8"/>
      <name val="Palatino Linotype"/>
      <family val="1"/>
    </font>
    <font>
      <sz val="6"/>
      <name val="Palatino Linotype"/>
      <family val="1"/>
    </font>
    <font>
      <sz val="7"/>
      <name val="Palatino Linotype"/>
      <family val="1"/>
    </font>
    <font>
      <b/>
      <sz val="7"/>
      <color indexed="18"/>
      <name val="Palatino Linotype"/>
      <family val="1"/>
    </font>
    <font>
      <b/>
      <sz val="6"/>
      <name val="Gotham Rounded Book"/>
      <family val="3"/>
    </font>
    <font>
      <sz val="6"/>
      <name val="Source Sans Pro"/>
      <family val="2"/>
    </font>
    <font>
      <b/>
      <sz val="6"/>
      <name val="Source Sans Pro"/>
      <family val="2"/>
    </font>
    <font>
      <b/>
      <sz val="5"/>
      <color theme="1"/>
      <name val="Source Sans Pro"/>
      <family val="2"/>
    </font>
    <font>
      <b/>
      <sz val="5"/>
      <color theme="1"/>
      <name val="Gotham Rounded Book"/>
      <family val="3"/>
    </font>
    <font>
      <sz val="10"/>
      <name val="Palatino Linotype"/>
      <family val="1"/>
    </font>
    <font>
      <sz val="7.5"/>
      <color theme="0"/>
      <name val="Source Sans Pro"/>
      <family val="2"/>
    </font>
    <font>
      <sz val="5"/>
      <color theme="1"/>
      <name val="Source Sans Pro"/>
      <family val="2"/>
    </font>
    <font>
      <b/>
      <sz val="4"/>
      <name val="Source Sans Pro"/>
      <family val="2"/>
    </font>
    <font>
      <b/>
      <sz val="9"/>
      <color theme="1"/>
      <name val="Source Sans Pro"/>
      <family val="2"/>
    </font>
    <font>
      <sz val="9"/>
      <color theme="0"/>
      <name val="Source Sans Pro"/>
      <family val="2"/>
    </font>
    <font>
      <b/>
      <u/>
      <sz val="9"/>
      <name val="Source Sans Pro"/>
      <family val="2"/>
    </font>
    <font>
      <b/>
      <sz val="8.5"/>
      <color theme="0"/>
      <name val="Source Sans Pro"/>
      <family val="2"/>
    </font>
    <font>
      <sz val="8.5"/>
      <color theme="1"/>
      <name val="Source Sans Pro"/>
      <family val="2"/>
    </font>
    <font>
      <b/>
      <sz val="8.5"/>
      <color theme="1"/>
      <name val="Source Sans Pro"/>
      <family val="2"/>
    </font>
    <font>
      <sz val="8.5"/>
      <color rgb="FF000000"/>
      <name val="Source Sans Pro"/>
      <family val="2"/>
    </font>
    <font>
      <b/>
      <sz val="8.5"/>
      <color rgb="FF000000"/>
      <name val="Source Sans Pro"/>
      <family val="2"/>
    </font>
    <font>
      <b/>
      <sz val="8.5"/>
      <name val="Source Sans Pro"/>
      <family val="2"/>
    </font>
    <font>
      <b/>
      <sz val="10"/>
      <color theme="1"/>
      <name val="Arial"/>
      <family val="2"/>
    </font>
    <font>
      <b/>
      <sz val="10"/>
      <color rgb="FF6F7271"/>
      <name val="Source Sans Pro"/>
      <family val="2"/>
    </font>
    <font>
      <b/>
      <sz val="9"/>
      <color rgb="FF6F7271"/>
      <name val="Source Sans Pro"/>
      <family val="2"/>
    </font>
    <font>
      <sz val="12"/>
      <name val="Palatino Linotype"/>
      <family val="1"/>
    </font>
    <font>
      <sz val="12"/>
      <name val="Gotham Rounded Book"/>
      <family val="3"/>
    </font>
    <font>
      <b/>
      <sz val="11"/>
      <name val="Source Sans Pro"/>
      <family val="2"/>
    </font>
  </fonts>
  <fills count="10">
    <fill>
      <patternFill patternType="none"/>
    </fill>
    <fill>
      <patternFill patternType="gray125"/>
    </fill>
    <fill>
      <patternFill patternType="solid">
        <fgColor theme="0"/>
        <bgColor indexed="64"/>
      </patternFill>
    </fill>
    <fill>
      <patternFill patternType="solid">
        <fgColor rgb="FF00AE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indexed="9"/>
        <bgColor indexed="64"/>
      </patternFill>
    </fill>
    <fill>
      <patternFill patternType="solid">
        <fgColor rgb="FF691C20"/>
        <bgColor indexed="64"/>
      </patternFill>
    </fill>
    <fill>
      <patternFill patternType="solid">
        <fgColor theme="4" tint="0.79998168889431442"/>
        <bgColor theme="4" tint="0.79998168889431442"/>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theme="4" tint="0.39997558519241921"/>
      </bottom>
      <diagonal/>
    </border>
    <border>
      <left/>
      <right/>
      <top style="thin">
        <color theme="4" tint="0.39997558519241921"/>
      </top>
      <bottom/>
      <diagonal/>
    </border>
    <border>
      <left style="thin">
        <color rgb="FFBC955C"/>
      </left>
      <right style="thin">
        <color rgb="FFBC955C"/>
      </right>
      <top style="thin">
        <color rgb="FFBC955C"/>
      </top>
      <bottom style="thin">
        <color rgb="FFBC955C"/>
      </bottom>
      <diagonal/>
    </border>
  </borders>
  <cellStyleXfs count="30">
    <xf numFmtId="0" fontId="0" fillId="0" borderId="0"/>
    <xf numFmtId="0" fontId="2" fillId="0" borderId="0"/>
    <xf numFmtId="0" fontId="8" fillId="0" borderId="0"/>
    <xf numFmtId="0" fontId="2" fillId="0" borderId="0"/>
    <xf numFmtId="43" fontId="1" fillId="0" borderId="0" applyFont="0" applyFill="0" applyBorder="0" applyAlignment="0" applyProtection="0"/>
    <xf numFmtId="0" fontId="1" fillId="0" borderId="0"/>
    <xf numFmtId="0" fontId="2" fillId="0" borderId="0"/>
    <xf numFmtId="166" fontId="2" fillId="0" borderId="0" applyFont="0" applyFill="0" applyBorder="0" applyAlignment="0" applyProtection="0"/>
    <xf numFmtId="0" fontId="2" fillId="0" borderId="0" applyFont="0" applyFill="0" applyBorder="0" applyAlignment="0" applyProtection="0"/>
    <xf numFmtId="0" fontId="1" fillId="0" borderId="0"/>
    <xf numFmtId="0" fontId="16" fillId="0" borderId="0"/>
    <xf numFmtId="0" fontId="2" fillId="0" borderId="0"/>
    <xf numFmtId="0" fontId="1" fillId="0" borderId="0"/>
    <xf numFmtId="0" fontId="2" fillId="0" borderId="0"/>
    <xf numFmtId="43" fontId="1"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1" fillId="0" borderId="0"/>
    <xf numFmtId="0" fontId="2"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90">
    <xf numFmtId="0" fontId="0" fillId="0" borderId="0" xfId="0"/>
    <xf numFmtId="0" fontId="12" fillId="0" borderId="0" xfId="3" applyFont="1"/>
    <xf numFmtId="0" fontId="17" fillId="0" borderId="0" xfId="6" applyFont="1"/>
    <xf numFmtId="0" fontId="13" fillId="0" borderId="7" xfId="6" applyFont="1" applyBorder="1" applyAlignment="1">
      <alignment horizontal="justify" vertical="center"/>
    </xf>
    <xf numFmtId="0" fontId="13" fillId="0" borderId="8" xfId="6" applyFont="1" applyBorder="1" applyAlignment="1">
      <alignment horizontal="justify" vertical="center"/>
    </xf>
    <xf numFmtId="0" fontId="18" fillId="0" borderId="0" xfId="6" applyFont="1" applyAlignment="1">
      <alignment horizontal="center"/>
    </xf>
    <xf numFmtId="0" fontId="18" fillId="0" borderId="0" xfId="6" applyFont="1"/>
    <xf numFmtId="0" fontId="15" fillId="2" borderId="0" xfId="23" applyFont="1" applyFill="1" applyAlignment="1">
      <alignment vertical="center"/>
    </xf>
    <xf numFmtId="0" fontId="17" fillId="0" borderId="0" xfId="22" applyFont="1"/>
    <xf numFmtId="0" fontId="15" fillId="2" borderId="0" xfId="23" applyFont="1" applyFill="1"/>
    <xf numFmtId="0" fontId="15" fillId="2" borderId="0" xfId="26" applyFont="1" applyFill="1" applyAlignment="1">
      <alignment vertical="center"/>
    </xf>
    <xf numFmtId="0" fontId="15" fillId="2" borderId="0" xfId="26" applyFont="1" applyFill="1"/>
    <xf numFmtId="0" fontId="15" fillId="0" borderId="0" xfId="26" applyFont="1" applyAlignment="1">
      <alignment horizontal="center" vertical="center"/>
    </xf>
    <xf numFmtId="0" fontId="21" fillId="0" borderId="0" xfId="26" applyFont="1" applyAlignment="1">
      <alignment horizontal="center" vertical="center"/>
    </xf>
    <xf numFmtId="0" fontId="22" fillId="0" borderId="0" xfId="26" applyFont="1" applyAlignment="1">
      <alignment horizontal="center" vertical="center"/>
    </xf>
    <xf numFmtId="0" fontId="24" fillId="0" borderId="0" xfId="1" applyFont="1" applyAlignment="1" applyProtection="1">
      <alignment vertical="center"/>
      <protection locked="0"/>
    </xf>
    <xf numFmtId="0" fontId="25" fillId="0" borderId="0" xfId="1" applyFont="1" applyAlignment="1" applyProtection="1">
      <alignment vertical="center"/>
      <protection locked="0"/>
    </xf>
    <xf numFmtId="0" fontId="26" fillId="0" borderId="0" xfId="1" applyFont="1" applyAlignment="1" applyProtection="1">
      <alignment vertical="center"/>
      <protection locked="0"/>
    </xf>
    <xf numFmtId="0" fontId="3" fillId="3" borderId="0" xfId="0" applyFont="1" applyFill="1" applyAlignment="1" applyProtection="1">
      <alignment horizontal="centerContinuous" vertical="center"/>
      <protection locked="0"/>
    </xf>
    <xf numFmtId="0" fontId="3" fillId="3" borderId="0" xfId="1" applyFont="1" applyFill="1" applyAlignment="1" applyProtection="1">
      <alignment horizontal="centerContinuous" vertical="center"/>
      <protection locked="0"/>
    </xf>
    <xf numFmtId="0" fontId="4" fillId="0" borderId="0" xfId="1" quotePrefix="1" applyFont="1" applyAlignment="1" applyProtection="1">
      <alignment horizontal="centerContinuous" vertical="center"/>
      <protection locked="0"/>
    </xf>
    <xf numFmtId="0" fontId="4" fillId="0" borderId="0" xfId="1" applyFont="1" applyAlignment="1" applyProtection="1">
      <alignment vertical="center"/>
      <protection locked="0"/>
    </xf>
    <xf numFmtId="0" fontId="6" fillId="0" borderId="0" xfId="1" quotePrefix="1" applyFont="1" applyAlignment="1" applyProtection="1">
      <alignment horizontal="centerContinuous" vertical="center"/>
      <protection locked="0"/>
    </xf>
    <xf numFmtId="0" fontId="6" fillId="0" borderId="0" xfId="1" applyFont="1" applyAlignment="1" applyProtection="1">
      <alignment vertical="center"/>
      <protection locked="0"/>
    </xf>
    <xf numFmtId="0" fontId="5" fillId="0" borderId="0" xfId="2" applyFont="1" applyProtection="1">
      <protection locked="0"/>
    </xf>
    <xf numFmtId="0" fontId="28" fillId="0" borderId="0" xfId="2" applyFont="1" applyAlignment="1" applyProtection="1">
      <alignment vertical="center"/>
      <protection locked="0"/>
    </xf>
    <xf numFmtId="0" fontId="28" fillId="0" borderId="0" xfId="2" applyFont="1" applyProtection="1">
      <protection locked="0"/>
    </xf>
    <xf numFmtId="0" fontId="7" fillId="0" borderId="0" xfId="2" applyFont="1" applyProtection="1">
      <protection locked="0"/>
    </xf>
    <xf numFmtId="0" fontId="17" fillId="0" borderId="0" xfId="2" applyFont="1" applyProtection="1">
      <protection locked="0"/>
    </xf>
    <xf numFmtId="0" fontId="28" fillId="0" borderId="0" xfId="2" applyFont="1"/>
    <xf numFmtId="40" fontId="28" fillId="0" borderId="0" xfId="2" applyNumberFormat="1" applyFont="1" applyAlignment="1" applyProtection="1">
      <alignment vertical="center"/>
      <protection locked="0"/>
    </xf>
    <xf numFmtId="0" fontId="28" fillId="0" borderId="0" xfId="2" applyFont="1" applyAlignment="1" applyProtection="1">
      <alignment horizontal="centerContinuous" vertical="center"/>
      <protection locked="0"/>
    </xf>
    <xf numFmtId="40" fontId="28" fillId="0" borderId="0" xfId="2" applyNumberFormat="1" applyFont="1" applyAlignment="1" applyProtection="1">
      <alignment horizontal="centerContinuous" vertical="center"/>
      <protection locked="0"/>
    </xf>
    <xf numFmtId="0" fontId="29" fillId="0" borderId="0" xfId="2" applyFont="1" applyAlignment="1" applyProtection="1">
      <alignment horizontal="left" vertical="center"/>
      <protection locked="0"/>
    </xf>
    <xf numFmtId="0" fontId="30" fillId="0" borderId="0" xfId="0" applyFont="1" applyAlignment="1" applyProtection="1">
      <alignment horizontal="right" vertical="center"/>
      <protection locked="0"/>
    </xf>
    <xf numFmtId="0" fontId="29" fillId="0" borderId="0" xfId="2" applyFont="1" applyAlignment="1" applyProtection="1">
      <alignment horizontal="right" vertical="center"/>
      <protection locked="0"/>
    </xf>
    <xf numFmtId="0" fontId="7" fillId="0" borderId="0" xfId="2" applyFont="1" applyAlignment="1" applyProtection="1">
      <alignment vertical="center"/>
      <protection locked="0"/>
    </xf>
    <xf numFmtId="0" fontId="17" fillId="0" borderId="0" xfId="2" applyFont="1" applyAlignment="1" applyProtection="1">
      <alignment vertical="center"/>
      <protection locked="0"/>
    </xf>
    <xf numFmtId="0" fontId="27" fillId="0" borderId="0" xfId="2" applyFont="1" applyAlignment="1" applyProtection="1">
      <alignment horizontal="left" vertical="center"/>
      <protection locked="0"/>
    </xf>
    <xf numFmtId="0" fontId="31" fillId="0" borderId="0" xfId="0" applyFont="1" applyAlignment="1" applyProtection="1">
      <alignment horizontal="right" vertical="center"/>
      <protection locked="0"/>
    </xf>
    <xf numFmtId="0" fontId="27" fillId="0" borderId="0" xfId="2" applyFont="1" applyAlignment="1" applyProtection="1">
      <alignment horizontal="right" vertical="center"/>
      <protection locked="0"/>
    </xf>
    <xf numFmtId="168" fontId="7" fillId="0" borderId="0" xfId="2" applyNumberFormat="1" applyFont="1"/>
    <xf numFmtId="0" fontId="7" fillId="0" borderId="0" xfId="2" applyFont="1"/>
    <xf numFmtId="0" fontId="24" fillId="0" borderId="0" xfId="2" applyFont="1" applyProtection="1">
      <protection locked="0"/>
    </xf>
    <xf numFmtId="0" fontId="32" fillId="0" borderId="0" xfId="2" applyFont="1" applyProtection="1">
      <protection locked="0"/>
    </xf>
    <xf numFmtId="0" fontId="23" fillId="0" borderId="0" xfId="1" applyFont="1" applyAlignment="1" applyProtection="1">
      <alignment vertical="center"/>
      <protection locked="0"/>
    </xf>
    <xf numFmtId="0" fontId="25"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4" fillId="2" borderId="0" xfId="1" applyFont="1" applyFill="1" applyAlignment="1" applyProtection="1">
      <alignment vertical="center"/>
      <protection locked="0"/>
    </xf>
    <xf numFmtId="0" fontId="5" fillId="0" borderId="0" xfId="1" applyFont="1" applyAlignment="1" applyProtection="1">
      <alignment horizontal="centerContinuous" vertical="center"/>
      <protection locked="0"/>
    </xf>
    <xf numFmtId="0" fontId="6" fillId="0" borderId="0" xfId="1" applyFont="1" applyAlignment="1" applyProtection="1">
      <alignment horizontal="centerContinuous" vertical="center"/>
      <protection locked="0"/>
    </xf>
    <xf numFmtId="0" fontId="33" fillId="3" borderId="0" xfId="1" applyFont="1" applyFill="1" applyAlignment="1" applyProtection="1">
      <alignment vertical="center"/>
      <protection locked="0"/>
    </xf>
    <xf numFmtId="0" fontId="10" fillId="0" borderId="0" xfId="1" applyFont="1" applyAlignment="1" applyProtection="1">
      <alignment vertical="center"/>
      <protection locked="0"/>
    </xf>
    <xf numFmtId="168" fontId="10" fillId="0" borderId="0" xfId="1" applyNumberFormat="1" applyFont="1" applyAlignment="1" applyProtection="1">
      <alignment vertical="center"/>
      <protection locked="0"/>
    </xf>
    <xf numFmtId="0" fontId="9" fillId="0" borderId="0" xfId="1" applyFont="1" applyAlignment="1" applyProtection="1">
      <alignment vertical="center"/>
      <protection locked="0"/>
    </xf>
    <xf numFmtId="0" fontId="10" fillId="0" borderId="0" xfId="1" applyFont="1" applyAlignment="1">
      <alignment horizontal="center" vertical="center"/>
    </xf>
    <xf numFmtId="0" fontId="11" fillId="0" borderId="0" xfId="1" applyFont="1" applyAlignment="1" applyProtection="1">
      <alignment vertical="center"/>
      <protection locked="0"/>
    </xf>
    <xf numFmtId="165" fontId="10" fillId="0" borderId="0" xfId="1" applyNumberFormat="1" applyFont="1" applyAlignment="1" applyProtection="1">
      <alignment vertical="center"/>
      <protection locked="0"/>
    </xf>
    <xf numFmtId="0" fontId="34" fillId="0" borderId="0" xfId="0" applyFont="1" applyAlignment="1" applyProtection="1">
      <alignment horizontal="left" vertical="center"/>
      <protection locked="0"/>
    </xf>
    <xf numFmtId="0" fontId="10" fillId="0" borderId="11" xfId="1" applyFont="1" applyBorder="1" applyAlignment="1" applyProtection="1">
      <alignment vertical="center"/>
      <protection locked="0"/>
    </xf>
    <xf numFmtId="168" fontId="10" fillId="0" borderId="11" xfId="1" applyNumberFormat="1" applyFont="1" applyBorder="1" applyAlignment="1" applyProtection="1">
      <alignment vertical="center"/>
      <protection locked="0"/>
    </xf>
    <xf numFmtId="0" fontId="11" fillId="0" borderId="0" xfId="1" applyFont="1" applyAlignment="1" applyProtection="1">
      <alignment horizontal="centerContinuous" vertical="center"/>
      <protection locked="0"/>
    </xf>
    <xf numFmtId="0" fontId="35" fillId="0" borderId="0" xfId="1" applyFont="1" applyAlignment="1" applyProtection="1">
      <alignment horizontal="centerContinuous" vertical="center"/>
      <protection locked="0"/>
    </xf>
    <xf numFmtId="0" fontId="29" fillId="0" borderId="0" xfId="2" applyFont="1" applyAlignment="1" applyProtection="1">
      <alignment horizontal="centerContinuous" vertical="center"/>
      <protection locked="0"/>
    </xf>
    <xf numFmtId="0" fontId="5" fillId="0" borderId="0" xfId="2" applyFont="1" applyAlignment="1" applyProtection="1">
      <alignment vertical="center"/>
      <protection locked="0"/>
    </xf>
    <xf numFmtId="0" fontId="10" fillId="0" borderId="0" xfId="2" applyFont="1" applyAlignment="1" applyProtection="1">
      <alignment vertical="center"/>
      <protection locked="0"/>
    </xf>
    <xf numFmtId="0" fontId="11" fillId="0" borderId="0" xfId="2" applyFont="1" applyAlignment="1" applyProtection="1">
      <alignment horizontal="right" vertical="center"/>
      <protection locked="0"/>
    </xf>
    <xf numFmtId="0" fontId="24" fillId="0" borderId="0" xfId="2" applyFont="1" applyAlignment="1" applyProtection="1">
      <alignment vertical="center"/>
      <protection locked="0"/>
    </xf>
    <xf numFmtId="0" fontId="32" fillId="0" borderId="0" xfId="2" applyFont="1" applyAlignment="1" applyProtection="1">
      <alignment vertical="center"/>
      <protection locked="0"/>
    </xf>
    <xf numFmtId="0" fontId="3" fillId="7" borderId="0" xfId="0" applyFont="1" applyFill="1" applyAlignment="1" applyProtection="1">
      <alignment horizontal="centerContinuous" vertical="center"/>
      <protection locked="0"/>
    </xf>
    <xf numFmtId="0" fontId="3" fillId="7" borderId="0" xfId="1" applyFont="1" applyFill="1" applyAlignment="1" applyProtection="1">
      <alignment horizontal="centerContinuous" vertical="center"/>
      <protection locked="0"/>
    </xf>
    <xf numFmtId="0" fontId="3" fillId="7" borderId="0" xfId="1" quotePrefix="1" applyFont="1" applyFill="1" applyAlignment="1" applyProtection="1">
      <alignment horizontal="centerContinuous" vertical="center"/>
      <protection locked="0"/>
    </xf>
    <xf numFmtId="0" fontId="33" fillId="7" borderId="0" xfId="1" applyFont="1" applyFill="1" applyAlignment="1" applyProtection="1">
      <alignment vertical="center"/>
      <protection locked="0"/>
    </xf>
    <xf numFmtId="0" fontId="3" fillId="7" borderId="0" xfId="1" applyFont="1" applyFill="1" applyAlignment="1" applyProtection="1">
      <alignment vertical="center"/>
      <protection locked="0"/>
    </xf>
    <xf numFmtId="0" fontId="3" fillId="7" borderId="0" xfId="1" applyFont="1" applyFill="1" applyAlignment="1" applyProtection="1">
      <alignment horizontal="center" vertical="center"/>
      <protection locked="0"/>
    </xf>
    <xf numFmtId="0" fontId="25" fillId="0" borderId="0" xfId="1" applyFont="1" applyAlignment="1" applyProtection="1">
      <alignment horizontal="right" vertical="center" indent="1"/>
      <protection locked="0"/>
    </xf>
    <xf numFmtId="0" fontId="4" fillId="0" borderId="0" xfId="1" quotePrefix="1" applyFont="1" applyAlignment="1" applyProtection="1">
      <alignment horizontal="right" vertical="center" indent="1"/>
      <protection locked="0"/>
    </xf>
    <xf numFmtId="0" fontId="5" fillId="0" borderId="0" xfId="2" applyFont="1" applyAlignment="1" applyProtection="1">
      <alignment horizontal="right" indent="1"/>
      <protection locked="0"/>
    </xf>
    <xf numFmtId="0" fontId="28" fillId="0" borderId="0" xfId="2" applyFont="1" applyAlignment="1" applyProtection="1">
      <alignment horizontal="right" indent="1"/>
      <protection locked="0"/>
    </xf>
    <xf numFmtId="0" fontId="28" fillId="0" borderId="0" xfId="2" applyFont="1" applyAlignment="1">
      <alignment horizontal="right" indent="1"/>
    </xf>
    <xf numFmtId="0" fontId="28" fillId="0" borderId="0" xfId="2" applyFont="1" applyAlignment="1" applyProtection="1">
      <alignment horizontal="right" vertical="center" indent="1"/>
      <protection locked="0"/>
    </xf>
    <xf numFmtId="0" fontId="7" fillId="0" borderId="0" xfId="2" applyFont="1" applyAlignment="1" applyProtection="1">
      <alignment horizontal="right" vertical="center" indent="1"/>
      <protection locked="0"/>
    </xf>
    <xf numFmtId="0" fontId="7" fillId="0" borderId="0" xfId="2" applyFont="1" applyAlignment="1" applyProtection="1">
      <alignment horizontal="right" indent="1"/>
      <protection locked="0"/>
    </xf>
    <xf numFmtId="0" fontId="7" fillId="0" borderId="0" xfId="2" applyFont="1" applyAlignment="1">
      <alignment horizontal="right" indent="1"/>
    </xf>
    <xf numFmtId="0" fontId="24" fillId="0" borderId="0" xfId="2" applyFont="1" applyAlignment="1" applyProtection="1">
      <alignment horizontal="right" indent="1"/>
      <protection locked="0"/>
    </xf>
    <xf numFmtId="0" fontId="3" fillId="7" borderId="0" xfId="2" applyFont="1" applyFill="1" applyAlignment="1" applyProtection="1">
      <alignment vertical="center"/>
      <protection locked="0"/>
    </xf>
    <xf numFmtId="0" fontId="3" fillId="7" borderId="0" xfId="2" applyFont="1" applyFill="1" applyAlignment="1" applyProtection="1">
      <alignment horizontal="center" vertical="center"/>
      <protection locked="0"/>
    </xf>
    <xf numFmtId="0" fontId="3" fillId="7" borderId="0" xfId="2" applyFont="1" applyFill="1" applyAlignment="1" applyProtection="1">
      <alignment horizontal="centerContinuous" vertical="center"/>
      <protection locked="0"/>
    </xf>
    <xf numFmtId="0" fontId="3" fillId="7" borderId="0" xfId="2" quotePrefix="1" applyFont="1" applyFill="1" applyAlignment="1" applyProtection="1">
      <alignment horizontal="centerContinuous" vertical="center"/>
      <protection locked="0"/>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168" fontId="13" fillId="0" borderId="0" xfId="2" applyNumberFormat="1" applyFont="1" applyAlignment="1" applyProtection="1">
      <alignment horizontal="center" vertical="center"/>
      <protection locked="0"/>
    </xf>
    <xf numFmtId="168" fontId="13" fillId="0" borderId="0" xfId="2" applyNumberFormat="1" applyFont="1" applyAlignment="1" applyProtection="1">
      <alignment vertical="center"/>
      <protection locked="0"/>
    </xf>
    <xf numFmtId="0" fontId="13" fillId="0" borderId="34" xfId="2" applyFont="1" applyBorder="1" applyAlignment="1" applyProtection="1">
      <alignment vertical="center"/>
      <protection locked="0"/>
    </xf>
    <xf numFmtId="0" fontId="13" fillId="0" borderId="34" xfId="2" applyFont="1" applyBorder="1" applyAlignment="1" applyProtection="1">
      <alignment horizontal="center" vertical="center"/>
      <protection locked="0"/>
    </xf>
    <xf numFmtId="168" fontId="13" fillId="4" borderId="34" xfId="2" applyNumberFormat="1" applyFont="1" applyFill="1" applyBorder="1" applyAlignment="1" applyProtection="1">
      <alignment horizontal="right" vertical="center"/>
      <protection locked="0"/>
    </xf>
    <xf numFmtId="168" fontId="12" fillId="5" borderId="34" xfId="2" applyNumberFormat="1" applyFont="1" applyFill="1" applyBorder="1" applyAlignment="1">
      <alignment horizontal="right" vertical="center"/>
    </xf>
    <xf numFmtId="168" fontId="13" fillId="0" borderId="0" xfId="2" applyNumberFormat="1" applyFont="1" applyAlignment="1" applyProtection="1">
      <alignment horizontal="right" vertical="center"/>
      <protection locked="0"/>
    </xf>
    <xf numFmtId="168" fontId="12" fillId="0" borderId="0" xfId="2" applyNumberFormat="1" applyFont="1" applyAlignment="1" applyProtection="1">
      <alignment horizontal="right" vertical="center"/>
      <protection locked="0"/>
    </xf>
    <xf numFmtId="0" fontId="13" fillId="0" borderId="11" xfId="2" applyFont="1" applyBorder="1" applyAlignment="1" applyProtection="1">
      <alignment vertical="center"/>
      <protection locked="0"/>
    </xf>
    <xf numFmtId="0" fontId="12" fillId="0" borderId="11" xfId="2" applyFont="1" applyBorder="1" applyAlignment="1" applyProtection="1">
      <alignment horizontal="centerContinuous" vertical="center"/>
      <protection locked="0"/>
    </xf>
    <xf numFmtId="0" fontId="13" fillId="0" borderId="11" xfId="2" applyFont="1" applyBorder="1" applyAlignment="1" applyProtection="1">
      <alignment horizontal="centerContinuous" vertical="center"/>
      <protection locked="0"/>
    </xf>
    <xf numFmtId="168" fontId="12" fillId="5" borderId="11" xfId="2" applyNumberFormat="1" applyFont="1" applyFill="1" applyBorder="1" applyAlignment="1">
      <alignment horizontal="right" vertical="center"/>
    </xf>
    <xf numFmtId="168" fontId="13" fillId="0" borderId="11" xfId="2" applyNumberFormat="1" applyFont="1" applyBorder="1" applyAlignment="1" applyProtection="1">
      <alignment vertical="center"/>
      <protection locked="0"/>
    </xf>
    <xf numFmtId="0" fontId="13" fillId="0" borderId="1" xfId="2" applyFont="1" applyBorder="1" applyAlignment="1" applyProtection="1">
      <alignment vertical="center"/>
      <protection locked="0"/>
    </xf>
    <xf numFmtId="0" fontId="13" fillId="0" borderId="1" xfId="2" applyFont="1" applyBorder="1" applyAlignment="1" applyProtection="1">
      <alignment horizontal="center" vertical="center"/>
      <protection locked="0"/>
    </xf>
    <xf numFmtId="168" fontId="13" fillId="0" borderId="1" xfId="2" applyNumberFormat="1" applyFont="1" applyBorder="1" applyAlignment="1" applyProtection="1">
      <alignment horizontal="center" vertical="center"/>
      <protection locked="0"/>
    </xf>
    <xf numFmtId="168" fontId="13" fillId="0" borderId="1" xfId="2" applyNumberFormat="1" applyFont="1" applyBorder="1" applyAlignment="1" applyProtection="1">
      <alignment vertical="center"/>
      <protection locked="0"/>
    </xf>
    <xf numFmtId="0" fontId="13" fillId="0" borderId="0" xfId="1" applyFont="1" applyAlignment="1" applyProtection="1">
      <alignment vertical="center"/>
      <protection locked="0"/>
    </xf>
    <xf numFmtId="0" fontId="12" fillId="0" borderId="0" xfId="1" applyFont="1" applyAlignment="1" applyProtection="1">
      <alignment vertical="center"/>
      <protection locked="0"/>
    </xf>
    <xf numFmtId="0" fontId="14" fillId="0" borderId="0" xfId="0" applyFont="1" applyAlignment="1" applyProtection="1">
      <alignment horizontal="left" vertical="center"/>
      <protection locked="0"/>
    </xf>
    <xf numFmtId="164" fontId="13" fillId="0" borderId="0" xfId="1" applyNumberFormat="1" applyFont="1" applyAlignment="1" applyProtection="1">
      <alignment vertical="center"/>
      <protection locked="0"/>
    </xf>
    <xf numFmtId="0" fontId="14" fillId="0" borderId="0" xfId="0" applyFont="1" applyAlignment="1" applyProtection="1">
      <alignment vertical="center"/>
      <protection locked="0"/>
    </xf>
    <xf numFmtId="40" fontId="13" fillId="0" borderId="0" xfId="2" applyNumberFormat="1" applyFont="1" applyAlignment="1" applyProtection="1">
      <alignment vertical="center"/>
      <protection locked="0"/>
    </xf>
    <xf numFmtId="0" fontId="13" fillId="0" borderId="0" xfId="1" applyFont="1" applyAlignment="1" applyProtection="1">
      <alignment horizontal="centerContinuous" vertical="center"/>
      <protection locked="0"/>
    </xf>
    <xf numFmtId="0" fontId="13" fillId="0" borderId="0" xfId="2" applyFont="1" applyAlignment="1" applyProtection="1">
      <alignment horizontal="centerContinuous" vertical="center"/>
      <protection locked="0"/>
    </xf>
    <xf numFmtId="164" fontId="13" fillId="0" borderId="0" xfId="2" applyNumberFormat="1" applyFont="1" applyAlignment="1" applyProtection="1">
      <alignment horizontal="centerContinuous" vertical="center"/>
      <protection locked="0"/>
    </xf>
    <xf numFmtId="164" fontId="13" fillId="6" borderId="0" xfId="2" applyNumberFormat="1" applyFont="1" applyFill="1" applyAlignment="1" applyProtection="1">
      <alignment horizontal="centerContinuous" vertical="center"/>
      <protection locked="0"/>
    </xf>
    <xf numFmtId="40" fontId="13" fillId="0" borderId="0" xfId="2" applyNumberFormat="1" applyFont="1" applyAlignment="1" applyProtection="1">
      <alignment horizontal="centerContinuous" vertical="center"/>
      <protection locked="0"/>
    </xf>
    <xf numFmtId="0" fontId="12" fillId="0" borderId="0" xfId="2" applyFont="1" applyAlignment="1" applyProtection="1">
      <alignment horizontal="left" vertical="center"/>
      <protection locked="0"/>
    </xf>
    <xf numFmtId="0" fontId="36" fillId="0" borderId="0" xfId="0" applyFont="1" applyAlignment="1" applyProtection="1">
      <alignment horizontal="right" vertical="center"/>
      <protection locked="0"/>
    </xf>
    <xf numFmtId="0" fontId="12" fillId="0" borderId="0" xfId="2" applyFont="1" applyAlignment="1" applyProtection="1">
      <alignment horizontal="right" vertical="center"/>
      <protection locked="0"/>
    </xf>
    <xf numFmtId="0" fontId="12" fillId="0" borderId="0" xfId="1" applyFont="1" applyAlignment="1" applyProtection="1">
      <alignment horizontal="centerContinuous" vertical="center"/>
      <protection locked="0"/>
    </xf>
    <xf numFmtId="0" fontId="28" fillId="0" borderId="0" xfId="1" applyFont="1" applyAlignment="1" applyProtection="1">
      <alignment horizontal="centerContinuous" vertical="center" wrapText="1"/>
      <protection locked="0"/>
    </xf>
    <xf numFmtId="0" fontId="3" fillId="7" borderId="0" xfId="1" applyFont="1" applyFill="1" applyAlignment="1" applyProtection="1">
      <alignment horizontal="centerContinuous"/>
      <protection locked="0"/>
    </xf>
    <xf numFmtId="0" fontId="37" fillId="7" borderId="0" xfId="1" applyFont="1" applyFill="1" applyAlignment="1" applyProtection="1">
      <alignment horizontal="centerContinuous"/>
      <protection locked="0"/>
    </xf>
    <xf numFmtId="0" fontId="37" fillId="7" borderId="0" xfId="1" applyFont="1" applyFill="1" applyAlignment="1" applyProtection="1">
      <alignment horizontal="centerContinuous" vertical="center"/>
      <protection locked="0"/>
    </xf>
    <xf numFmtId="0" fontId="37" fillId="7" borderId="0" xfId="1" applyFont="1" applyFill="1" applyAlignment="1" applyProtection="1">
      <alignment horizontal="center" vertical="center"/>
      <protection locked="0"/>
    </xf>
    <xf numFmtId="0" fontId="38" fillId="0" borderId="0" xfId="1" applyFont="1" applyAlignment="1" applyProtection="1">
      <alignment vertical="center"/>
      <protection locked="0"/>
    </xf>
    <xf numFmtId="0" fontId="12" fillId="0" borderId="34" xfId="1" applyFont="1" applyBorder="1" applyAlignment="1" applyProtection="1">
      <alignment vertical="center"/>
      <protection locked="0"/>
    </xf>
    <xf numFmtId="0" fontId="13" fillId="0" borderId="34" xfId="1" applyFont="1" applyBorder="1" applyAlignment="1" applyProtection="1">
      <alignment vertical="center"/>
      <protection locked="0"/>
    </xf>
    <xf numFmtId="0" fontId="14" fillId="0" borderId="34" xfId="0" applyFont="1" applyBorder="1" applyAlignment="1" applyProtection="1">
      <alignment horizontal="left" vertical="center"/>
      <protection locked="0"/>
    </xf>
    <xf numFmtId="0" fontId="14" fillId="0" borderId="35" xfId="0" applyFont="1" applyBorder="1" applyAlignment="1" applyProtection="1">
      <alignment horizontal="left" vertical="center"/>
      <protection locked="0"/>
    </xf>
    <xf numFmtId="0" fontId="13" fillId="0" borderId="35" xfId="1" applyFont="1" applyBorder="1" applyAlignment="1" applyProtection="1">
      <alignment vertical="center"/>
      <protection locked="0"/>
    </xf>
    <xf numFmtId="0" fontId="13" fillId="2" borderId="34" xfId="2" applyFont="1" applyFill="1" applyBorder="1" applyAlignment="1" applyProtection="1">
      <alignment vertical="center"/>
      <protection locked="0"/>
    </xf>
    <xf numFmtId="0" fontId="13" fillId="2" borderId="35" xfId="2"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34" xfId="0" applyFont="1" applyFill="1" applyBorder="1" applyAlignment="1" applyProtection="1">
      <alignment horizontal="left" vertical="center"/>
      <protection locked="0"/>
    </xf>
    <xf numFmtId="0" fontId="12" fillId="0" borderId="11" xfId="1" applyFont="1" applyBorder="1" applyAlignment="1" applyProtection="1">
      <alignment vertical="center"/>
      <protection locked="0"/>
    </xf>
    <xf numFmtId="0" fontId="14" fillId="0" borderId="11" xfId="0" applyFont="1" applyBorder="1" applyAlignment="1" applyProtection="1">
      <alignment horizontal="left" vertical="center"/>
      <protection locked="0"/>
    </xf>
    <xf numFmtId="0" fontId="13" fillId="0" borderId="11" xfId="1" applyFont="1" applyBorder="1" applyAlignment="1" applyProtection="1">
      <alignment vertical="center"/>
      <protection locked="0"/>
    </xf>
    <xf numFmtId="0" fontId="3" fillId="7" borderId="0" xfId="2" quotePrefix="1" applyFont="1" applyFill="1" applyAlignment="1" applyProtection="1">
      <alignment horizontal="center" vertical="center"/>
      <protection locked="0"/>
    </xf>
    <xf numFmtId="168" fontId="13" fillId="0" borderId="0" xfId="2" applyNumberFormat="1" applyFont="1" applyAlignment="1">
      <alignment vertical="center"/>
    </xf>
    <xf numFmtId="0" fontId="12" fillId="0" borderId="34" xfId="2" applyFont="1" applyBorder="1" applyAlignment="1" applyProtection="1">
      <alignment vertical="center"/>
      <protection locked="0"/>
    </xf>
    <xf numFmtId="168" fontId="13" fillId="5" borderId="34" xfId="2" applyNumberFormat="1" applyFont="1" applyFill="1" applyBorder="1" applyAlignment="1">
      <alignment horizontal="right" vertical="center"/>
    </xf>
    <xf numFmtId="0" fontId="13" fillId="0" borderId="35" xfId="2" applyFont="1" applyBorder="1" applyAlignment="1" applyProtection="1">
      <alignment vertical="center"/>
      <protection locked="0"/>
    </xf>
    <xf numFmtId="168" fontId="13" fillId="5" borderId="35" xfId="2" applyNumberFormat="1" applyFont="1" applyFill="1" applyBorder="1" applyAlignment="1">
      <alignment horizontal="right" vertical="center"/>
    </xf>
    <xf numFmtId="0" fontId="13" fillId="2" borderId="36" xfId="2" applyFont="1" applyFill="1" applyBorder="1" applyAlignment="1" applyProtection="1">
      <alignment vertical="center"/>
      <protection locked="0"/>
    </xf>
    <xf numFmtId="0" fontId="13" fillId="0" borderId="36" xfId="2" applyFont="1" applyBorder="1" applyAlignment="1" applyProtection="1">
      <alignment vertical="center"/>
      <protection locked="0"/>
    </xf>
    <xf numFmtId="0" fontId="13" fillId="2" borderId="0" xfId="2" applyFont="1" applyFill="1" applyAlignment="1" applyProtection="1">
      <alignment vertical="center"/>
      <protection locked="0"/>
    </xf>
    <xf numFmtId="168" fontId="13" fillId="0" borderId="11" xfId="2" applyNumberFormat="1" applyFont="1" applyBorder="1" applyAlignment="1">
      <alignment vertical="center"/>
    </xf>
    <xf numFmtId="0" fontId="12" fillId="0" borderId="0" xfId="2" applyFont="1" applyAlignment="1" applyProtection="1">
      <alignment horizontal="centerContinuous" vertical="center"/>
      <protection locked="0"/>
    </xf>
    <xf numFmtId="164" fontId="12" fillId="0" borderId="0" xfId="2" applyNumberFormat="1" applyFont="1" applyAlignment="1" applyProtection="1">
      <alignment horizontal="right" vertical="center"/>
      <protection locked="0"/>
    </xf>
    <xf numFmtId="0" fontId="12" fillId="0" borderId="1" xfId="1" applyFont="1" applyBorder="1" applyAlignment="1" applyProtection="1">
      <alignment horizontal="center" vertical="center"/>
      <protection locked="0"/>
    </xf>
    <xf numFmtId="0" fontId="28" fillId="0" borderId="0" xfId="2" applyFont="1" applyAlignment="1" applyProtection="1">
      <alignment horizontal="centerContinuous" vertical="center" wrapText="1"/>
      <protection locked="0"/>
    </xf>
    <xf numFmtId="0" fontId="12" fillId="2" borderId="34" xfId="2" applyFont="1" applyFill="1" applyBorder="1" applyAlignment="1" applyProtection="1">
      <alignment vertical="center"/>
      <protection locked="0"/>
    </xf>
    <xf numFmtId="168" fontId="12" fillId="5" borderId="34" xfId="2" applyNumberFormat="1" applyFont="1" applyFill="1" applyBorder="1" applyAlignment="1">
      <alignment vertical="center"/>
    </xf>
    <xf numFmtId="168" fontId="13" fillId="4" borderId="34" xfId="2" applyNumberFormat="1" applyFont="1" applyFill="1" applyBorder="1" applyAlignment="1" applyProtection="1">
      <alignment vertical="center"/>
      <protection locked="0"/>
    </xf>
    <xf numFmtId="168" fontId="13" fillId="4" borderId="35" xfId="2" applyNumberFormat="1" applyFont="1" applyFill="1" applyBorder="1" applyAlignment="1" applyProtection="1">
      <alignment vertical="center"/>
      <protection locked="0"/>
    </xf>
    <xf numFmtId="0" fontId="13" fillId="0" borderId="35" xfId="2" applyFont="1" applyBorder="1" applyAlignment="1" applyProtection="1">
      <alignment horizontal="center" vertical="center"/>
      <protection locked="0"/>
    </xf>
    <xf numFmtId="168" fontId="12" fillId="4" borderId="34" xfId="2" applyNumberFormat="1" applyFont="1" applyFill="1" applyBorder="1" applyAlignment="1" applyProtection="1">
      <alignment vertical="center"/>
      <protection locked="0"/>
    </xf>
    <xf numFmtId="0" fontId="12" fillId="0" borderId="0" xfId="2" applyFont="1" applyAlignment="1" applyProtection="1">
      <alignment vertical="center"/>
      <protection locked="0"/>
    </xf>
    <xf numFmtId="164" fontId="13" fillId="0" borderId="0" xfId="2" applyNumberFormat="1" applyFont="1" applyAlignment="1" applyProtection="1">
      <alignment vertical="center"/>
      <protection locked="0"/>
    </xf>
    <xf numFmtId="164" fontId="13" fillId="0" borderId="0" xfId="2" applyNumberFormat="1" applyFont="1" applyAlignment="1" applyProtection="1">
      <alignment horizontal="center" vertical="center"/>
      <protection locked="0"/>
    </xf>
    <xf numFmtId="164" fontId="13" fillId="6" borderId="0" xfId="2" applyNumberFormat="1" applyFont="1" applyFill="1" applyAlignment="1" applyProtection="1">
      <alignment horizontal="center" vertical="center"/>
      <protection locked="0"/>
    </xf>
    <xf numFmtId="0" fontId="12" fillId="0" borderId="9" xfId="22" applyFont="1" applyBorder="1" applyAlignment="1">
      <alignment horizontal="center" vertical="center" wrapText="1"/>
    </xf>
    <xf numFmtId="0" fontId="36" fillId="0" borderId="9" xfId="23" applyFont="1" applyBorder="1" applyAlignment="1">
      <alignment horizontal="justify" vertical="center"/>
    </xf>
    <xf numFmtId="0" fontId="19" fillId="2" borderId="12" xfId="23" applyFont="1" applyFill="1" applyBorder="1" applyAlignment="1">
      <alignment horizontal="justify" vertical="center" wrapText="1"/>
    </xf>
    <xf numFmtId="43" fontId="19" fillId="2" borderId="12" xfId="24" applyFont="1" applyFill="1" applyBorder="1" applyAlignment="1">
      <alignment horizontal="justify" vertical="center" wrapText="1"/>
    </xf>
    <xf numFmtId="0" fontId="20" fillId="2" borderId="12" xfId="23" applyFont="1" applyFill="1" applyBorder="1" applyAlignment="1">
      <alignment horizontal="center" vertical="center" wrapText="1"/>
    </xf>
    <xf numFmtId="0" fontId="14" fillId="2" borderId="0" xfId="23" applyFont="1" applyFill="1"/>
    <xf numFmtId="0" fontId="13" fillId="0" borderId="0" xfId="6" applyFont="1"/>
    <xf numFmtId="0" fontId="12" fillId="0" borderId="0" xfId="6" applyFont="1"/>
    <xf numFmtId="0" fontId="12" fillId="0" borderId="0" xfId="6" applyFont="1" applyAlignment="1">
      <alignment horizontal="center"/>
    </xf>
    <xf numFmtId="0" fontId="3" fillId="7" borderId="12" xfId="26" applyFont="1" applyFill="1" applyBorder="1" applyAlignment="1">
      <alignment horizontal="center" vertical="center" wrapText="1"/>
    </xf>
    <xf numFmtId="0" fontId="19" fillId="2" borderId="12" xfId="26" applyFont="1" applyFill="1" applyBorder="1" applyAlignment="1">
      <alignment horizontal="justify" vertical="center" wrapText="1"/>
    </xf>
    <xf numFmtId="43" fontId="19" fillId="2" borderId="12" xfId="27" applyFont="1" applyFill="1" applyBorder="1" applyAlignment="1">
      <alignment horizontal="justify" vertical="center" wrapText="1"/>
    </xf>
    <xf numFmtId="0" fontId="3" fillId="7" borderId="12" xfId="26" applyFont="1" applyFill="1" applyBorder="1" applyAlignment="1">
      <alignment horizontal="justify" vertical="center" wrapText="1"/>
    </xf>
    <xf numFmtId="43" fontId="3" fillId="7" borderId="12" xfId="27" applyFont="1" applyFill="1" applyBorder="1" applyAlignment="1">
      <alignment horizontal="justify" vertical="center" wrapText="1"/>
    </xf>
    <xf numFmtId="0" fontId="14" fillId="2" borderId="0" xfId="26" applyFont="1" applyFill="1"/>
    <xf numFmtId="0" fontId="12" fillId="0" borderId="0" xfId="15" applyFont="1" applyAlignment="1">
      <alignment vertical="top"/>
    </xf>
    <xf numFmtId="0" fontId="12" fillId="0" borderId="0" xfId="3" applyFont="1" applyAlignment="1">
      <alignment vertical="top"/>
    </xf>
    <xf numFmtId="0" fontId="14" fillId="0" borderId="0" xfId="26" applyFont="1" applyAlignment="1">
      <alignment horizontal="center" vertical="center"/>
    </xf>
    <xf numFmtId="43" fontId="14" fillId="0" borderId="0" xfId="26" applyNumberFormat="1" applyFont="1"/>
    <xf numFmtId="0" fontId="14" fillId="0" borderId="14" xfId="26" applyFont="1" applyBorder="1" applyAlignment="1">
      <alignment horizontal="center" vertical="center"/>
    </xf>
    <xf numFmtId="0" fontId="10" fillId="0" borderId="0" xfId="1" applyFont="1" applyAlignment="1" applyProtection="1">
      <alignment horizontal="centerContinuous" vertical="center" wrapText="1"/>
      <protection locked="0"/>
    </xf>
    <xf numFmtId="0" fontId="3" fillId="7" borderId="0" xfId="1" applyFont="1" applyFill="1" applyAlignment="1" applyProtection="1">
      <alignment horizontal="centerContinuous" vertical="center" wrapText="1"/>
      <protection locked="0"/>
    </xf>
    <xf numFmtId="0" fontId="3" fillId="7" borderId="0" xfId="2" applyFont="1" applyFill="1" applyAlignment="1" applyProtection="1">
      <alignment horizontal="center" vertical="center" wrapText="1"/>
      <protection locked="0"/>
    </xf>
    <xf numFmtId="0" fontId="40" fillId="2" borderId="0" xfId="25" applyFont="1" applyFill="1" applyAlignment="1">
      <alignment vertical="top"/>
    </xf>
    <xf numFmtId="0" fontId="41" fillId="2" borderId="0" xfId="25" applyFont="1" applyFill="1" applyAlignment="1">
      <alignment horizontal="center" vertical="center"/>
    </xf>
    <xf numFmtId="0" fontId="42" fillId="2" borderId="24" xfId="25" applyFont="1" applyFill="1" applyBorder="1" applyAlignment="1">
      <alignment horizontal="left" vertical="center" wrapText="1"/>
    </xf>
    <xf numFmtId="0" fontId="42" fillId="2" borderId="0" xfId="25" applyFont="1" applyFill="1" applyAlignment="1">
      <alignment vertical="center" wrapText="1"/>
    </xf>
    <xf numFmtId="0" fontId="42" fillId="2" borderId="29" xfId="25" applyFont="1" applyFill="1" applyBorder="1" applyAlignment="1">
      <alignment horizontal="justify" vertical="top" wrapText="1"/>
    </xf>
    <xf numFmtId="0" fontId="42" fillId="2" borderId="20" xfId="25" applyFont="1" applyFill="1" applyBorder="1" applyAlignment="1">
      <alignment horizontal="justify" vertical="top" wrapText="1"/>
    </xf>
    <xf numFmtId="0" fontId="42" fillId="2" borderId="30" xfId="25" applyFont="1" applyFill="1" applyBorder="1" applyAlignment="1">
      <alignment horizontal="justify" vertical="top" wrapText="1"/>
    </xf>
    <xf numFmtId="0" fontId="42" fillId="2" borderId="0" xfId="25" applyFont="1" applyFill="1" applyAlignment="1">
      <alignment vertical="top" wrapText="1"/>
    </xf>
    <xf numFmtId="0" fontId="42" fillId="2" borderId="0" xfId="25" applyFont="1" applyFill="1" applyAlignment="1">
      <alignment horizontal="justify" vertical="top" wrapText="1"/>
    </xf>
    <xf numFmtId="0" fontId="42" fillId="2" borderId="13" xfId="25" applyFont="1" applyFill="1" applyBorder="1" applyAlignment="1">
      <alignment horizontal="left" vertical="top" wrapText="1"/>
    </xf>
    <xf numFmtId="0" fontId="44" fillId="0" borderId="0" xfId="3" applyFont="1" applyAlignment="1" applyProtection="1">
      <alignment vertical="center" wrapText="1"/>
      <protection locked="0"/>
    </xf>
    <xf numFmtId="0" fontId="10" fillId="0" borderId="0" xfId="1" applyFont="1" applyAlignment="1" applyProtection="1">
      <alignment horizontal="center" vertical="center"/>
      <protection locked="0"/>
    </xf>
    <xf numFmtId="0" fontId="14" fillId="0" borderId="0" xfId="26" applyFont="1" applyAlignment="1">
      <alignment vertical="center" wrapText="1"/>
    </xf>
    <xf numFmtId="43" fontId="2" fillId="0" borderId="0" xfId="28" applyFont="1"/>
    <xf numFmtId="0" fontId="2" fillId="0" borderId="0" xfId="0" applyFont="1"/>
    <xf numFmtId="0" fontId="2" fillId="0" borderId="0" xfId="0" applyFont="1" applyAlignment="1">
      <alignment horizontal="left"/>
    </xf>
    <xf numFmtId="43" fontId="24" fillId="0" borderId="0" xfId="28" applyFont="1" applyAlignment="1" applyProtection="1">
      <alignment vertical="center"/>
      <protection locked="0"/>
    </xf>
    <xf numFmtId="43" fontId="4" fillId="0" borderId="0" xfId="28" applyFont="1" applyAlignment="1" applyProtection="1">
      <alignment vertical="center"/>
      <protection locked="0"/>
    </xf>
    <xf numFmtId="43" fontId="5" fillId="0" borderId="0" xfId="28" applyFont="1" applyProtection="1">
      <protection locked="0"/>
    </xf>
    <xf numFmtId="43" fontId="7" fillId="0" borderId="0" xfId="28" applyFont="1" applyProtection="1">
      <protection locked="0"/>
    </xf>
    <xf numFmtId="43" fontId="7" fillId="0" borderId="0" xfId="28" applyFont="1" applyAlignment="1" applyProtection="1">
      <alignment vertical="center"/>
      <protection locked="0"/>
    </xf>
    <xf numFmtId="43" fontId="24" fillId="0" borderId="0" xfId="28" applyFont="1" applyProtection="1">
      <protection locked="0"/>
    </xf>
    <xf numFmtId="0" fontId="12" fillId="0" borderId="2" xfId="1" applyFont="1" applyBorder="1" applyAlignment="1" applyProtection="1">
      <alignment vertical="center"/>
      <protection locked="0"/>
    </xf>
    <xf numFmtId="0" fontId="2" fillId="0" borderId="0" xfId="0" applyFont="1" applyAlignment="1">
      <alignment horizontal="left" indent="1"/>
    </xf>
    <xf numFmtId="43" fontId="6" fillId="0" borderId="0" xfId="28" applyFont="1" applyAlignment="1" applyProtection="1">
      <alignment vertical="center"/>
      <protection locked="0"/>
    </xf>
    <xf numFmtId="43" fontId="23" fillId="0" borderId="0" xfId="28" applyFont="1" applyAlignment="1" applyProtection="1">
      <alignment vertical="center"/>
      <protection locked="0"/>
    </xf>
    <xf numFmtId="0" fontId="45" fillId="8" borderId="37" xfId="0" applyFont="1" applyFill="1" applyBorder="1"/>
    <xf numFmtId="43" fontId="45" fillId="8" borderId="37" xfId="28" applyFont="1" applyFill="1" applyBorder="1"/>
    <xf numFmtId="43" fontId="25" fillId="0" borderId="0" xfId="28" applyFont="1" applyAlignment="1" applyProtection="1">
      <alignment vertical="center"/>
      <protection locked="0"/>
    </xf>
    <xf numFmtId="43" fontId="25" fillId="2" borderId="0" xfId="28" applyFont="1" applyFill="1" applyAlignment="1" applyProtection="1">
      <alignment vertical="center"/>
      <protection locked="0"/>
    </xf>
    <xf numFmtId="43" fontId="3" fillId="7" borderId="0" xfId="28" applyFont="1" applyFill="1" applyAlignment="1" applyProtection="1">
      <alignment horizontal="centerContinuous" vertical="center"/>
      <protection locked="0"/>
    </xf>
    <xf numFmtId="43" fontId="13" fillId="0" borderId="0" xfId="28" applyFont="1" applyAlignment="1" applyProtection="1">
      <alignment horizontal="centerContinuous" vertical="center"/>
      <protection locked="0"/>
    </xf>
    <xf numFmtId="43" fontId="3" fillId="7" borderId="0" xfId="28" applyFont="1" applyFill="1" applyAlignment="1" applyProtection="1">
      <alignment horizontal="center" vertical="center"/>
      <protection locked="0"/>
    </xf>
    <xf numFmtId="43" fontId="3" fillId="7" borderId="0" xfId="28" applyFont="1" applyFill="1" applyAlignment="1" applyProtection="1">
      <alignment horizontal="center" vertical="center" wrapText="1"/>
      <protection locked="0"/>
    </xf>
    <xf numFmtId="43" fontId="13" fillId="0" borderId="0" xfId="28" applyFont="1" applyAlignment="1" applyProtection="1">
      <alignment vertical="center"/>
      <protection locked="0"/>
    </xf>
    <xf numFmtId="43" fontId="12" fillId="5" borderId="34" xfId="28" applyFont="1" applyFill="1" applyBorder="1" applyAlignment="1">
      <alignment vertical="center"/>
    </xf>
    <xf numFmtId="43" fontId="13" fillId="0" borderId="0" xfId="28" applyFont="1" applyAlignment="1">
      <alignment vertical="center"/>
    </xf>
    <xf numFmtId="43" fontId="13" fillId="5" borderId="34" xfId="28" applyFont="1" applyFill="1" applyBorder="1" applyAlignment="1">
      <alignment vertical="center"/>
    </xf>
    <xf numFmtId="43" fontId="13" fillId="5" borderId="35" xfId="28" applyFont="1" applyFill="1" applyBorder="1" applyAlignment="1">
      <alignment vertical="center"/>
    </xf>
    <xf numFmtId="43" fontId="12" fillId="5" borderId="11" xfId="28" applyFont="1" applyFill="1" applyBorder="1" applyAlignment="1">
      <alignment vertical="center"/>
    </xf>
    <xf numFmtId="43" fontId="12" fillId="0" borderId="0" xfId="28" applyFont="1" applyAlignment="1" applyProtection="1">
      <alignment vertical="center"/>
      <protection locked="0"/>
    </xf>
    <xf numFmtId="43" fontId="12" fillId="0" borderId="1" xfId="28" applyFont="1" applyBorder="1" applyAlignment="1" applyProtection="1">
      <alignment horizontal="center" vertical="center"/>
      <protection locked="0"/>
    </xf>
    <xf numFmtId="43" fontId="10" fillId="0" borderId="0" xfId="28" applyFont="1" applyAlignment="1" applyProtection="1">
      <alignment vertical="center"/>
      <protection locked="0"/>
    </xf>
    <xf numFmtId="43" fontId="35" fillId="0" borderId="0" xfId="28" applyFont="1" applyAlignment="1" applyProtection="1">
      <alignment horizontal="centerContinuous" vertical="center"/>
      <protection locked="0"/>
    </xf>
    <xf numFmtId="43" fontId="30" fillId="0" borderId="0" xfId="28" applyFont="1" applyAlignment="1" applyProtection="1">
      <alignment horizontal="right" vertical="center"/>
      <protection locked="0"/>
    </xf>
    <xf numFmtId="0" fontId="45" fillId="0" borderId="37" xfId="0" applyFont="1" applyBorder="1" applyAlignment="1">
      <alignment horizontal="left"/>
    </xf>
    <xf numFmtId="43" fontId="45" fillId="0" borderId="37" xfId="28" applyFont="1" applyBorder="1"/>
    <xf numFmtId="0" fontId="45" fillId="8" borderId="38" xfId="0" applyFont="1" applyFill="1" applyBorder="1" applyAlignment="1">
      <alignment horizontal="left"/>
    </xf>
    <xf numFmtId="43" fontId="45" fillId="8" borderId="38" xfId="28" applyFont="1" applyFill="1" applyBorder="1"/>
    <xf numFmtId="43" fontId="3" fillId="7" borderId="0" xfId="28" quotePrefix="1" applyFont="1" applyFill="1" applyAlignment="1" applyProtection="1">
      <alignment horizontal="centerContinuous" vertical="center"/>
      <protection locked="0"/>
    </xf>
    <xf numFmtId="43" fontId="13" fillId="0" borderId="0" xfId="28" quotePrefix="1" applyFont="1" applyAlignment="1" applyProtection="1">
      <alignment horizontal="centerContinuous" vertical="center"/>
      <protection locked="0"/>
    </xf>
    <xf numFmtId="43" fontId="3" fillId="7" borderId="0" xfId="28" quotePrefix="1" applyFont="1" applyFill="1" applyAlignment="1" applyProtection="1">
      <alignment horizontal="center" vertical="center"/>
      <protection locked="0"/>
    </xf>
    <xf numFmtId="43" fontId="13" fillId="0" borderId="0" xfId="28" applyFont="1" applyAlignment="1">
      <alignment horizontal="center" vertical="center"/>
    </xf>
    <xf numFmtId="43" fontId="12" fillId="5" borderId="34" xfId="28" applyFont="1" applyFill="1" applyBorder="1" applyAlignment="1">
      <alignment horizontal="right" vertical="center"/>
    </xf>
    <xf numFmtId="43" fontId="13" fillId="5" borderId="34" xfId="28" applyFont="1" applyFill="1" applyBorder="1" applyAlignment="1">
      <alignment horizontal="right" vertical="center"/>
    </xf>
    <xf numFmtId="43" fontId="13" fillId="5" borderId="35" xfId="28" applyFont="1" applyFill="1" applyBorder="1" applyAlignment="1">
      <alignment horizontal="right" vertical="center"/>
    </xf>
    <xf numFmtId="43" fontId="13" fillId="5" borderId="36" xfId="28" applyFont="1" applyFill="1" applyBorder="1" applyAlignment="1">
      <alignment horizontal="right" vertical="center"/>
    </xf>
    <xf numFmtId="43" fontId="12" fillId="5" borderId="11" xfId="28" applyFont="1" applyFill="1" applyBorder="1" applyAlignment="1">
      <alignment horizontal="right" vertical="center"/>
    </xf>
    <xf numFmtId="43" fontId="12" fillId="0" borderId="0" xfId="28" applyFont="1" applyAlignment="1" applyProtection="1">
      <alignment horizontal="right" vertical="center"/>
      <protection locked="0"/>
    </xf>
    <xf numFmtId="43" fontId="29" fillId="0" borderId="0" xfId="28" applyFont="1" applyAlignment="1" applyProtection="1">
      <alignment horizontal="right" vertical="center"/>
      <protection locked="0"/>
    </xf>
    <xf numFmtId="43" fontId="28" fillId="0" borderId="0" xfId="28" applyFont="1" applyAlignment="1" applyProtection="1">
      <alignment horizontal="centerContinuous" vertical="center"/>
      <protection locked="0"/>
    </xf>
    <xf numFmtId="43" fontId="28" fillId="6" borderId="0" xfId="28" applyFont="1" applyFill="1" applyAlignment="1" applyProtection="1">
      <alignment horizontal="centerContinuous" vertical="center"/>
      <protection locked="0"/>
    </xf>
    <xf numFmtId="43" fontId="28" fillId="0" borderId="0" xfId="28" applyFont="1" applyAlignment="1" applyProtection="1">
      <alignment vertical="center"/>
      <protection locked="0"/>
    </xf>
    <xf numFmtId="43" fontId="31" fillId="0" borderId="0" xfId="28" applyFont="1" applyAlignment="1" applyProtection="1">
      <alignment horizontal="right" vertical="center"/>
      <protection locked="0"/>
    </xf>
    <xf numFmtId="43" fontId="2" fillId="0" borderId="0" xfId="0" applyNumberFormat="1" applyFont="1"/>
    <xf numFmtId="43" fontId="2" fillId="0" borderId="0" xfId="28" applyFont="1" applyFill="1"/>
    <xf numFmtId="43" fontId="12" fillId="0" borderId="9" xfId="28" applyFont="1" applyBorder="1" applyAlignment="1">
      <alignment horizontal="center" vertical="center" wrapText="1"/>
    </xf>
    <xf numFmtId="43" fontId="36" fillId="0" borderId="9" xfId="28" applyFont="1" applyBorder="1" applyAlignment="1">
      <alignment horizontal="justify" vertical="center"/>
    </xf>
    <xf numFmtId="43" fontId="3" fillId="7" borderId="13" xfId="28" applyFont="1" applyFill="1" applyBorder="1" applyAlignment="1">
      <alignment horizontal="center" vertical="center" wrapText="1"/>
    </xf>
    <xf numFmtId="43" fontId="3" fillId="7" borderId="10" xfId="28" applyFont="1" applyFill="1" applyBorder="1" applyAlignment="1">
      <alignment horizontal="center" vertical="center" wrapText="1"/>
    </xf>
    <xf numFmtId="43" fontId="19" fillId="2" borderId="12" xfId="28" applyFont="1" applyFill="1" applyBorder="1" applyAlignment="1">
      <alignment horizontal="center" vertical="center" wrapText="1"/>
    </xf>
    <xf numFmtId="43" fontId="20" fillId="2" borderId="12" xfId="28" applyFont="1" applyFill="1" applyBorder="1" applyAlignment="1">
      <alignment horizontal="justify" vertical="center" wrapText="1"/>
    </xf>
    <xf numFmtId="43" fontId="14" fillId="2" borderId="0" xfId="28" applyFont="1" applyFill="1"/>
    <xf numFmtId="43" fontId="12" fillId="0" borderId="0" xfId="28" applyFont="1" applyAlignment="1">
      <alignment vertical="top"/>
    </xf>
    <xf numFmtId="167" fontId="13" fillId="0" borderId="12" xfId="22" quotePrefix="1" applyNumberFormat="1" applyFont="1" applyBorder="1" applyAlignment="1">
      <alignment horizontal="center" vertical="center"/>
    </xf>
    <xf numFmtId="167" fontId="13" fillId="0" borderId="12" xfId="22" quotePrefix="1" applyNumberFormat="1" applyFont="1" applyBorder="1" applyAlignment="1">
      <alignment horizontal="left" vertical="center" wrapText="1"/>
    </xf>
    <xf numFmtId="49" fontId="19" fillId="2" borderId="12" xfId="24" applyNumberFormat="1" applyFont="1" applyFill="1" applyBorder="1" applyAlignment="1">
      <alignment horizontal="justify" vertical="center"/>
    </xf>
    <xf numFmtId="9" fontId="12" fillId="0" borderId="9" xfId="29" applyFont="1" applyBorder="1" applyAlignment="1">
      <alignment horizontal="center" vertical="center" wrapText="1"/>
    </xf>
    <xf numFmtId="9" fontId="36" fillId="0" borderId="9" xfId="29" applyFont="1" applyBorder="1" applyAlignment="1">
      <alignment horizontal="justify" vertical="center"/>
    </xf>
    <xf numFmtId="9" fontId="19" fillId="2" borderId="12" xfId="29" applyFont="1" applyFill="1" applyBorder="1" applyAlignment="1">
      <alignment horizontal="center" vertical="center" wrapText="1"/>
    </xf>
    <xf numFmtId="9" fontId="20" fillId="2" borderId="12" xfId="29" applyFont="1" applyFill="1" applyBorder="1" applyAlignment="1">
      <alignment horizontal="justify" vertical="center" wrapText="1"/>
    </xf>
    <xf numFmtId="9" fontId="14" fillId="2" borderId="0" xfId="29" applyFont="1" applyFill="1"/>
    <xf numFmtId="43" fontId="14" fillId="2" borderId="0" xfId="28" applyFont="1" applyFill="1" applyAlignment="1">
      <alignment horizontal="center"/>
    </xf>
    <xf numFmtId="0" fontId="14" fillId="2" borderId="0" xfId="23" applyFont="1" applyFill="1" applyAlignment="1">
      <alignment horizontal="center"/>
    </xf>
    <xf numFmtId="0" fontId="44" fillId="0" borderId="0" xfId="3" applyFont="1" applyAlignment="1" applyProtection="1">
      <alignment horizontal="center" vertical="center" wrapText="1"/>
      <protection locked="0"/>
    </xf>
    <xf numFmtId="0" fontId="46" fillId="0" borderId="39" xfId="0" applyFont="1" applyBorder="1" applyAlignment="1">
      <alignment horizontal="center" vertical="center" wrapText="1"/>
    </xf>
    <xf numFmtId="0" fontId="46" fillId="0" borderId="39" xfId="0" applyFont="1" applyBorder="1" applyAlignment="1">
      <alignment horizontal="left" vertical="center" wrapText="1"/>
    </xf>
    <xf numFmtId="4" fontId="46" fillId="0" borderId="39" xfId="0" applyNumberFormat="1" applyFont="1" applyBorder="1" applyAlignment="1">
      <alignment horizontal="center" vertical="center"/>
    </xf>
    <xf numFmtId="0" fontId="46" fillId="0" borderId="39" xfId="0" applyFont="1" applyBorder="1" applyAlignment="1">
      <alignment horizontal="center" vertical="center"/>
    </xf>
    <xf numFmtId="0" fontId="47" fillId="0" borderId="39" xfId="0" applyFont="1" applyBorder="1" applyAlignment="1">
      <alignment horizontal="center" vertical="center" wrapText="1"/>
    </xf>
    <xf numFmtId="0" fontId="46" fillId="0" borderId="39" xfId="0" applyFont="1" applyBorder="1" applyAlignment="1">
      <alignment horizontal="justify" vertical="center" wrapText="1"/>
    </xf>
    <xf numFmtId="43" fontId="46" fillId="0" borderId="39" xfId="28" applyFont="1" applyBorder="1" applyAlignment="1">
      <alignment horizontal="center" vertical="center"/>
    </xf>
    <xf numFmtId="43" fontId="15" fillId="0" borderId="0" xfId="26" applyNumberFormat="1" applyFont="1" applyAlignment="1">
      <alignment horizontal="center" vertical="center"/>
    </xf>
    <xf numFmtId="43" fontId="46" fillId="0" borderId="39" xfId="28" applyFont="1" applyFill="1" applyBorder="1" applyAlignment="1">
      <alignment horizontal="center" vertical="center"/>
    </xf>
    <xf numFmtId="0" fontId="19" fillId="2" borderId="12" xfId="24" applyNumberFormat="1" applyFont="1" applyFill="1" applyBorder="1" applyAlignment="1">
      <alignment horizontal="justify" vertical="center"/>
    </xf>
    <xf numFmtId="43" fontId="45" fillId="8" borderId="37" xfId="0" applyNumberFormat="1" applyFont="1" applyFill="1" applyBorder="1"/>
    <xf numFmtId="43" fontId="2" fillId="0" borderId="0" xfId="0" applyNumberFormat="1" applyFont="1" applyAlignment="1">
      <alignment horizontal="left"/>
    </xf>
    <xf numFmtId="0" fontId="12" fillId="0" borderId="0" xfId="1" applyFont="1" applyAlignment="1" applyProtection="1">
      <alignment horizontal="center" vertical="center"/>
      <protection locked="0"/>
    </xf>
    <xf numFmtId="0" fontId="3" fillId="7" borderId="0" xfId="1" applyFont="1" applyFill="1" applyAlignment="1" applyProtection="1">
      <alignment horizontal="center" vertical="center"/>
      <protection locked="0"/>
    </xf>
    <xf numFmtId="0" fontId="13" fillId="0" borderId="1" xfId="1" applyFont="1" applyBorder="1" applyAlignment="1" applyProtection="1">
      <alignment horizontal="center" vertical="center"/>
      <protection locked="0"/>
    </xf>
    <xf numFmtId="0" fontId="12" fillId="0" borderId="2" xfId="1" applyFont="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43" fontId="12" fillId="0" borderId="1" xfId="28"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28" fillId="0" borderId="0" xfId="2" applyFont="1" applyAlignment="1" applyProtection="1">
      <alignment horizontal="center" vertical="center"/>
      <protection locked="0"/>
    </xf>
    <xf numFmtId="43" fontId="14" fillId="0" borderId="0" xfId="28" applyFont="1" applyBorder="1" applyAlignment="1" applyProtection="1">
      <alignment horizontal="center" vertical="center"/>
      <protection locked="0"/>
    </xf>
    <xf numFmtId="0" fontId="3" fillId="7" borderId="0" xfId="1" applyFont="1" applyFill="1" applyAlignment="1" applyProtection="1">
      <alignment horizontal="center" wrapText="1"/>
      <protection locked="0"/>
    </xf>
    <xf numFmtId="43" fontId="14" fillId="0" borderId="2" xfId="28" applyFont="1" applyBorder="1" applyAlignment="1" applyProtection="1">
      <alignment horizontal="center" vertical="center"/>
      <protection locked="0"/>
    </xf>
    <xf numFmtId="0" fontId="3" fillId="7" borderId="0" xfId="1" applyFont="1" applyFill="1" applyAlignment="1" applyProtection="1">
      <alignment horizontal="left" vertical="center"/>
      <protection locked="0"/>
    </xf>
    <xf numFmtId="0" fontId="36" fillId="0" borderId="0" xfId="0" applyFont="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 fillId="7" borderId="13" xfId="23" applyFont="1" applyFill="1" applyBorder="1" applyAlignment="1">
      <alignment horizontal="center" vertical="center"/>
    </xf>
    <xf numFmtId="0" fontId="3" fillId="7" borderId="9" xfId="23" applyFont="1" applyFill="1" applyBorder="1" applyAlignment="1">
      <alignment horizontal="center" vertical="center"/>
    </xf>
    <xf numFmtId="0" fontId="3" fillId="7" borderId="10" xfId="23" applyFont="1" applyFill="1" applyBorder="1" applyAlignment="1">
      <alignment horizontal="center" vertical="center"/>
    </xf>
    <xf numFmtId="0" fontId="3" fillId="7" borderId="12" xfId="23" applyFont="1" applyFill="1" applyBorder="1" applyAlignment="1">
      <alignment horizontal="center" vertical="center" wrapText="1"/>
    </xf>
    <xf numFmtId="9" fontId="3" fillId="7" borderId="14" xfId="29" applyFont="1" applyFill="1" applyBorder="1" applyAlignment="1">
      <alignment horizontal="center" vertical="center" wrapText="1"/>
    </xf>
    <xf numFmtId="9" fontId="3" fillId="7" borderId="15" xfId="29" applyFont="1" applyFill="1" applyBorder="1" applyAlignment="1">
      <alignment horizontal="center" vertical="center" wrapText="1"/>
    </xf>
    <xf numFmtId="43" fontId="3" fillId="7" borderId="13" xfId="28" applyFont="1" applyFill="1" applyBorder="1" applyAlignment="1">
      <alignment horizontal="center" vertical="center" wrapText="1"/>
    </xf>
    <xf numFmtId="43" fontId="3" fillId="7" borderId="9" xfId="28" applyFont="1" applyFill="1" applyBorder="1" applyAlignment="1">
      <alignment horizontal="center" vertical="center" wrapText="1"/>
    </xf>
    <xf numFmtId="0" fontId="3" fillId="7" borderId="14" xfId="23" applyFont="1" applyFill="1" applyBorder="1" applyAlignment="1">
      <alignment horizontal="center" vertical="center" wrapText="1"/>
    </xf>
    <xf numFmtId="0" fontId="3" fillId="7" borderId="15" xfId="23" applyFont="1" applyFill="1" applyBorder="1" applyAlignment="1">
      <alignment horizontal="center" vertical="center" wrapText="1"/>
    </xf>
    <xf numFmtId="0" fontId="3" fillId="7" borderId="13" xfId="22" applyFont="1" applyFill="1" applyBorder="1" applyAlignment="1">
      <alignment horizontal="left" vertical="center" wrapText="1"/>
    </xf>
    <xf numFmtId="0" fontId="3" fillId="7" borderId="9" xfId="22" applyFont="1" applyFill="1" applyBorder="1" applyAlignment="1">
      <alignment horizontal="left" vertical="center" wrapText="1"/>
    </xf>
    <xf numFmtId="0" fontId="12" fillId="0" borderId="9" xfId="22" applyFont="1" applyBorder="1" applyAlignment="1">
      <alignment horizontal="center" vertical="center" wrapText="1"/>
    </xf>
    <xf numFmtId="0" fontId="12" fillId="0" borderId="10" xfId="22" applyFont="1" applyBorder="1" applyAlignment="1">
      <alignment horizontal="center" vertical="center" wrapText="1"/>
    </xf>
    <xf numFmtId="0" fontId="12" fillId="0" borderId="0" xfId="22" applyFont="1" applyAlignment="1">
      <alignment horizontal="center" vertical="top"/>
    </xf>
    <xf numFmtId="43" fontId="12" fillId="0" borderId="0" xfId="28" applyFont="1" applyAlignment="1">
      <alignment horizontal="center" vertical="top"/>
    </xf>
    <xf numFmtId="0" fontId="12" fillId="0" borderId="0" xfId="22" applyFont="1" applyAlignment="1">
      <alignment horizontal="left" vertical="top"/>
    </xf>
    <xf numFmtId="0" fontId="42" fillId="2" borderId="31" xfId="25" applyFont="1" applyFill="1" applyBorder="1" applyAlignment="1">
      <alignment horizontal="justify" vertical="top" wrapText="1"/>
    </xf>
    <xf numFmtId="0" fontId="42" fillId="2" borderId="32" xfId="25" applyFont="1" applyFill="1" applyBorder="1" applyAlignment="1">
      <alignment horizontal="justify" vertical="top" wrapText="1"/>
    </xf>
    <xf numFmtId="0" fontId="42" fillId="2" borderId="33" xfId="25" applyFont="1" applyFill="1" applyBorder="1" applyAlignment="1">
      <alignment horizontal="justify" vertical="top" wrapText="1"/>
    </xf>
    <xf numFmtId="0" fontId="42" fillId="2" borderId="13" xfId="25" applyFont="1" applyFill="1" applyBorder="1" applyAlignment="1">
      <alignment horizontal="justify" vertical="top" wrapText="1"/>
    </xf>
    <xf numFmtId="0" fontId="42" fillId="2" borderId="9" xfId="25" applyFont="1" applyFill="1" applyBorder="1" applyAlignment="1">
      <alignment horizontal="justify" vertical="top" wrapText="1"/>
    </xf>
    <xf numFmtId="0" fontId="42" fillId="2" borderId="10" xfId="25" applyFont="1" applyFill="1" applyBorder="1" applyAlignment="1">
      <alignment horizontal="justify" vertical="top" wrapText="1"/>
    </xf>
    <xf numFmtId="0" fontId="39" fillId="7" borderId="16" xfId="25" applyFont="1" applyFill="1" applyBorder="1" applyAlignment="1">
      <alignment horizontal="center" vertical="center"/>
    </xf>
    <xf numFmtId="0" fontId="39" fillId="7" borderId="17" xfId="25" applyFont="1" applyFill="1" applyBorder="1" applyAlignment="1">
      <alignment horizontal="center" vertical="center"/>
    </xf>
    <xf numFmtId="0" fontId="39" fillId="7" borderId="18" xfId="25" applyFont="1" applyFill="1" applyBorder="1" applyAlignment="1">
      <alignment horizontal="center" vertical="center"/>
    </xf>
    <xf numFmtId="0" fontId="42" fillId="2" borderId="29" xfId="25" applyFont="1" applyFill="1" applyBorder="1" applyAlignment="1">
      <alignment horizontal="justify" vertical="top" wrapText="1"/>
    </xf>
    <xf numFmtId="0" fontId="42" fillId="2" borderId="20" xfId="25" applyFont="1" applyFill="1" applyBorder="1" applyAlignment="1">
      <alignment horizontal="justify" vertical="top" wrapText="1"/>
    </xf>
    <xf numFmtId="0" fontId="42" fillId="2" borderId="30" xfId="25" applyFont="1" applyFill="1" applyBorder="1" applyAlignment="1">
      <alignment horizontal="justify" vertical="top" wrapText="1"/>
    </xf>
    <xf numFmtId="49" fontId="43" fillId="2" borderId="13" xfId="25" applyNumberFormat="1" applyFont="1" applyFill="1" applyBorder="1" applyAlignment="1">
      <alignment horizontal="justify" vertical="top" wrapText="1"/>
    </xf>
    <xf numFmtId="49" fontId="43" fillId="2" borderId="9" xfId="25" applyNumberFormat="1" applyFont="1" applyFill="1" applyBorder="1" applyAlignment="1">
      <alignment horizontal="justify" vertical="top" wrapText="1"/>
    </xf>
    <xf numFmtId="49" fontId="43" fillId="2" borderId="10" xfId="25" applyNumberFormat="1" applyFont="1" applyFill="1" applyBorder="1" applyAlignment="1">
      <alignment horizontal="justify" vertical="top" wrapText="1"/>
    </xf>
    <xf numFmtId="0" fontId="42" fillId="2" borderId="22" xfId="25" applyFont="1" applyFill="1" applyBorder="1" applyAlignment="1">
      <alignment horizontal="justify" vertical="center" wrapText="1"/>
    </xf>
    <xf numFmtId="0" fontId="42" fillId="2" borderId="9" xfId="25" applyFont="1" applyFill="1" applyBorder="1" applyAlignment="1">
      <alignment horizontal="justify" vertical="center" wrapText="1"/>
    </xf>
    <xf numFmtId="0" fontId="42" fillId="2" borderId="23" xfId="25" applyFont="1" applyFill="1" applyBorder="1" applyAlignment="1">
      <alignment horizontal="justify" vertical="center" wrapText="1"/>
    </xf>
    <xf numFmtId="0" fontId="42" fillId="2" borderId="25" xfId="25" applyFont="1" applyFill="1" applyBorder="1" applyAlignment="1">
      <alignment horizontal="justify" vertical="center" wrapText="1"/>
    </xf>
    <xf numFmtId="0" fontId="42" fillId="2" borderId="26" xfId="25" applyFont="1" applyFill="1" applyBorder="1" applyAlignment="1">
      <alignment horizontal="justify" vertical="center" wrapText="1"/>
    </xf>
    <xf numFmtId="0" fontId="42" fillId="2" borderId="27" xfId="25" applyFont="1" applyFill="1" applyBorder="1" applyAlignment="1">
      <alignment horizontal="justify" vertical="center" wrapText="1"/>
    </xf>
    <xf numFmtId="0" fontId="42" fillId="2" borderId="28" xfId="25" applyFont="1" applyFill="1" applyBorder="1" applyAlignment="1">
      <alignment horizontal="justify" vertical="center" wrapText="1"/>
    </xf>
    <xf numFmtId="0" fontId="42" fillId="2" borderId="29" xfId="25" applyFont="1" applyFill="1" applyBorder="1" applyAlignment="1">
      <alignment horizontal="justify" vertical="center" wrapText="1"/>
    </xf>
    <xf numFmtId="0" fontId="42" fillId="2" borderId="20" xfId="25" applyFont="1" applyFill="1" applyBorder="1" applyAlignment="1">
      <alignment horizontal="justify" vertical="center" wrapText="1"/>
    </xf>
    <xf numFmtId="0" fontId="42" fillId="2" borderId="30" xfId="25" applyFont="1" applyFill="1" applyBorder="1" applyAlignment="1">
      <alignment horizontal="justify" vertical="center" wrapText="1"/>
    </xf>
    <xf numFmtId="0" fontId="42" fillId="2" borderId="13" xfId="25" applyFont="1" applyFill="1" applyBorder="1" applyAlignment="1">
      <alignment horizontal="justify" vertical="center" wrapText="1"/>
    </xf>
    <xf numFmtId="0" fontId="42" fillId="2" borderId="10" xfId="25" applyFont="1" applyFill="1" applyBorder="1" applyAlignment="1">
      <alignment horizontal="justify" vertical="center" wrapText="1"/>
    </xf>
    <xf numFmtId="0" fontId="42" fillId="2" borderId="19" xfId="25" applyFont="1" applyFill="1" applyBorder="1" applyAlignment="1">
      <alignment horizontal="justify" vertical="center" wrapText="1"/>
    </xf>
    <xf numFmtId="0" fontId="42" fillId="2" borderId="21" xfId="25" applyFont="1" applyFill="1" applyBorder="1" applyAlignment="1">
      <alignment horizontal="justify" vertical="center" wrapText="1"/>
    </xf>
    <xf numFmtId="0" fontId="13" fillId="0" borderId="5" xfId="6" applyFont="1" applyBorder="1" applyAlignment="1">
      <alignment horizontal="justify" vertical="center"/>
    </xf>
    <xf numFmtId="0" fontId="13" fillId="0" borderId="6" xfId="6" applyFont="1" applyBorder="1" applyAlignment="1">
      <alignment horizontal="justify" vertical="center"/>
    </xf>
    <xf numFmtId="0" fontId="13" fillId="0" borderId="2" xfId="15" applyFont="1" applyBorder="1" applyAlignment="1">
      <alignment vertical="top" wrapText="1"/>
    </xf>
    <xf numFmtId="0" fontId="3" fillId="7" borderId="13" xfId="6" applyFont="1" applyFill="1" applyBorder="1" applyAlignment="1">
      <alignment horizontal="center" vertical="center" wrapText="1"/>
    </xf>
    <xf numFmtId="0" fontId="3" fillId="7" borderId="10" xfId="6" applyFont="1" applyFill="1" applyBorder="1" applyAlignment="1">
      <alignment horizontal="center" vertical="center" wrapText="1"/>
    </xf>
    <xf numFmtId="0" fontId="3" fillId="7" borderId="12" xfId="15"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7" borderId="8" xfId="6" applyFont="1" applyFill="1" applyBorder="1" applyAlignment="1">
      <alignment horizontal="left" vertical="center" wrapText="1"/>
    </xf>
    <xf numFmtId="0" fontId="12" fillId="0" borderId="3" xfId="6" applyFont="1" applyBorder="1" applyAlignment="1">
      <alignment horizontal="justify"/>
    </xf>
    <xf numFmtId="0" fontId="12" fillId="0" borderId="4" xfId="6" applyFont="1" applyBorder="1" applyAlignment="1">
      <alignment horizontal="justify"/>
    </xf>
    <xf numFmtId="0" fontId="12" fillId="0" borderId="0" xfId="6" applyFont="1" applyAlignment="1">
      <alignment horizontal="center"/>
    </xf>
    <xf numFmtId="0" fontId="12" fillId="0" borderId="0" xfId="15" applyFont="1" applyAlignment="1">
      <alignment horizontal="center" vertical="top"/>
    </xf>
    <xf numFmtId="0" fontId="36" fillId="2" borderId="3" xfId="26" applyFont="1" applyFill="1" applyBorder="1" applyAlignment="1">
      <alignment horizontal="center" vertical="center"/>
    </xf>
    <xf numFmtId="0" fontId="36" fillId="2" borderId="2" xfId="26" applyFont="1" applyFill="1" applyBorder="1" applyAlignment="1">
      <alignment horizontal="center" vertical="center"/>
    </xf>
    <xf numFmtId="0" fontId="36" fillId="2" borderId="4" xfId="26" applyFont="1" applyFill="1" applyBorder="1" applyAlignment="1">
      <alignment horizontal="center" vertical="center"/>
    </xf>
    <xf numFmtId="0" fontId="36" fillId="2" borderId="5" xfId="26" applyFont="1" applyFill="1" applyBorder="1" applyAlignment="1">
      <alignment horizontal="center" vertical="center"/>
    </xf>
    <xf numFmtId="0" fontId="36" fillId="2" borderId="0" xfId="26" applyFont="1" applyFill="1" applyAlignment="1">
      <alignment horizontal="center" vertical="center"/>
    </xf>
    <xf numFmtId="0" fontId="36" fillId="2" borderId="6" xfId="26" applyFont="1" applyFill="1" applyBorder="1" applyAlignment="1">
      <alignment horizontal="center" vertical="center"/>
    </xf>
    <xf numFmtId="0" fontId="36" fillId="2" borderId="7" xfId="26" applyFont="1" applyFill="1" applyBorder="1" applyAlignment="1">
      <alignment horizontal="center" vertical="center"/>
    </xf>
    <xf numFmtId="0" fontId="36" fillId="2" borderId="1" xfId="26" applyFont="1" applyFill="1" applyBorder="1" applyAlignment="1">
      <alignment horizontal="center" vertical="center"/>
    </xf>
    <xf numFmtId="0" fontId="36" fillId="2" borderId="8" xfId="26" applyFont="1" applyFill="1" applyBorder="1" applyAlignment="1">
      <alignment horizontal="center" vertical="center"/>
    </xf>
    <xf numFmtId="0" fontId="3" fillId="7" borderId="13" xfId="26" applyFont="1" applyFill="1" applyBorder="1" applyAlignment="1">
      <alignment horizontal="left" vertical="center"/>
    </xf>
    <xf numFmtId="0" fontId="3" fillId="7" borderId="9" xfId="26" applyFont="1" applyFill="1" applyBorder="1" applyAlignment="1">
      <alignment horizontal="left" vertical="center"/>
    </xf>
    <xf numFmtId="0" fontId="3" fillId="7" borderId="10" xfId="26" applyFont="1" applyFill="1" applyBorder="1" applyAlignment="1">
      <alignment horizontal="left" vertical="center"/>
    </xf>
    <xf numFmtId="0" fontId="3" fillId="7" borderId="12" xfId="26" applyFont="1" applyFill="1" applyBorder="1" applyAlignment="1">
      <alignment horizontal="center" vertical="center" wrapText="1"/>
    </xf>
    <xf numFmtId="0" fontId="14" fillId="0" borderId="0" xfId="26" applyFont="1" applyAlignment="1">
      <alignment vertical="center" wrapText="1"/>
    </xf>
    <xf numFmtId="0" fontId="12" fillId="0" borderId="0" xfId="15" applyFont="1" applyAlignment="1">
      <alignment horizontal="center" vertical="top" wrapText="1"/>
    </xf>
    <xf numFmtId="0" fontId="3" fillId="7" borderId="12" xfId="26" applyFont="1" applyFill="1" applyBorder="1" applyAlignment="1">
      <alignment horizontal="left" vertical="center"/>
    </xf>
    <xf numFmtId="0" fontId="14" fillId="0" borderId="12" xfId="26" applyFont="1" applyBorder="1" applyAlignment="1">
      <alignment horizontal="center" vertical="center" wrapText="1"/>
    </xf>
    <xf numFmtId="0" fontId="14" fillId="0" borderId="14" xfId="26" applyFont="1" applyBorder="1" applyAlignment="1">
      <alignment horizontal="center" vertical="center" wrapText="1"/>
    </xf>
    <xf numFmtId="0" fontId="14" fillId="0" borderId="12" xfId="26" applyFont="1" applyBorder="1" applyAlignment="1">
      <alignment horizontal="center" vertical="center"/>
    </xf>
    <xf numFmtId="0" fontId="14" fillId="0" borderId="14" xfId="26" applyFont="1" applyBorder="1" applyAlignment="1">
      <alignment horizontal="center" vertical="center"/>
    </xf>
    <xf numFmtId="0" fontId="36" fillId="2" borderId="0" xfId="26" applyFont="1" applyFill="1" applyAlignment="1">
      <alignment horizontal="center" vertical="center" wrapText="1"/>
    </xf>
    <xf numFmtId="0" fontId="14" fillId="0" borderId="0" xfId="26" applyFont="1" applyAlignment="1">
      <alignment horizontal="center" vertical="center"/>
    </xf>
    <xf numFmtId="0" fontId="36" fillId="0" borderId="0" xfId="26" applyFont="1" applyAlignment="1">
      <alignment horizontal="right" vertical="center"/>
    </xf>
    <xf numFmtId="43" fontId="14" fillId="0" borderId="1" xfId="27" applyFont="1" applyBorder="1" applyAlignment="1">
      <alignment vertical="center"/>
    </xf>
    <xf numFmtId="0" fontId="46" fillId="0" borderId="0" xfId="0" applyFont="1" applyAlignment="1">
      <alignment horizontal="justify" vertical="top" wrapText="1"/>
    </xf>
    <xf numFmtId="43" fontId="6" fillId="0" borderId="0" xfId="1" applyNumberFormat="1" applyFont="1" applyAlignment="1" applyProtection="1">
      <alignment vertical="center"/>
      <protection locked="0"/>
    </xf>
    <xf numFmtId="0" fontId="48" fillId="0" borderId="0" xfId="1" applyFont="1" applyAlignment="1" applyProtection="1">
      <alignment vertical="center"/>
      <protection locked="0"/>
    </xf>
    <xf numFmtId="0" fontId="49" fillId="0" borderId="0" xfId="1" applyFont="1" applyAlignment="1" applyProtection="1">
      <alignment vertical="center"/>
      <protection locked="0"/>
    </xf>
    <xf numFmtId="43" fontId="49" fillId="0" borderId="0" xfId="1" applyNumberFormat="1" applyFont="1" applyAlignment="1" applyProtection="1">
      <alignment vertical="center"/>
      <protection locked="0"/>
    </xf>
    <xf numFmtId="0" fontId="50" fillId="0" borderId="0" xfId="1" applyFont="1" applyAlignment="1" applyProtection="1">
      <alignment horizontal="center" vertical="center"/>
      <protection locked="0"/>
    </xf>
    <xf numFmtId="43" fontId="45" fillId="9" borderId="37" xfId="0" applyNumberFormat="1" applyFont="1" applyFill="1" applyBorder="1"/>
    <xf numFmtId="43" fontId="17" fillId="0" borderId="0" xfId="2" applyNumberFormat="1" applyFont="1" applyProtection="1">
      <protection locked="0"/>
    </xf>
  </cellXfs>
  <cellStyles count="30">
    <cellStyle name="Millares" xfId="28" builtinId="3"/>
    <cellStyle name="Millares 2 3" xfId="8" xr:uid="{00000000-0005-0000-0000-000000000000}"/>
    <cellStyle name="Millares 2 3 2" xfId="20" xr:uid="{00000000-0005-0000-0000-000001000000}"/>
    <cellStyle name="Millares 6" xfId="7" xr:uid="{00000000-0005-0000-0000-000002000000}"/>
    <cellStyle name="Millares 6 2" xfId="19" xr:uid="{00000000-0005-0000-0000-000003000000}"/>
    <cellStyle name="Millares 7 2 2" xfId="18" xr:uid="{00000000-0005-0000-0000-000004000000}"/>
    <cellStyle name="Millares 7 2 2 2" xfId="27" xr:uid="{00000000-0005-0000-0000-000005000000}"/>
    <cellStyle name="Millares 7 3" xfId="14" xr:uid="{00000000-0005-0000-0000-000006000000}"/>
    <cellStyle name="Millares 7 3 2" xfId="24" xr:uid="{00000000-0005-0000-0000-000007000000}"/>
    <cellStyle name="Millares 9" xfId="4" xr:uid="{00000000-0005-0000-0000-000008000000}"/>
    <cellStyle name="Normal" xfId="0" builtinId="0"/>
    <cellStyle name="Normal 10 2" xfId="6" xr:uid="{00000000-0005-0000-0000-00000A000000}"/>
    <cellStyle name="Normal 17 2 2" xfId="17" xr:uid="{00000000-0005-0000-0000-00000B000000}"/>
    <cellStyle name="Normal 17 2 2 2" xfId="26" xr:uid="{00000000-0005-0000-0000-00000C000000}"/>
    <cellStyle name="Normal 17 3" xfId="12" xr:uid="{00000000-0005-0000-0000-00000D000000}"/>
    <cellStyle name="Normal 17 3 2" xfId="23" xr:uid="{00000000-0005-0000-0000-00000E000000}"/>
    <cellStyle name="Normal 17 4" xfId="16" xr:uid="{00000000-0005-0000-0000-00000F000000}"/>
    <cellStyle name="Normal 17 4 2" xfId="25" xr:uid="{00000000-0005-0000-0000-000010000000}"/>
    <cellStyle name="Normal 2" xfId="1" xr:uid="{00000000-0005-0000-0000-000011000000}"/>
    <cellStyle name="Normal 2 2 2" xfId="3" xr:uid="{00000000-0005-0000-0000-000012000000}"/>
    <cellStyle name="Normal 2 2 2 2" xfId="13" xr:uid="{00000000-0005-0000-0000-000013000000}"/>
    <cellStyle name="Normal 20" xfId="5" xr:uid="{00000000-0005-0000-0000-000014000000}"/>
    <cellStyle name="Normal 3" xfId="10" xr:uid="{00000000-0005-0000-0000-000015000000}"/>
    <cellStyle name="Normal 3 2" xfId="11" xr:uid="{00000000-0005-0000-0000-000016000000}"/>
    <cellStyle name="Normal 3 2 2" xfId="22" xr:uid="{00000000-0005-0000-0000-000017000000}"/>
    <cellStyle name="Normal 3 5" xfId="15" xr:uid="{00000000-0005-0000-0000-000018000000}"/>
    <cellStyle name="Normal 6" xfId="9" xr:uid="{00000000-0005-0000-0000-000019000000}"/>
    <cellStyle name="Normal 6 2" xfId="21" xr:uid="{00000000-0005-0000-0000-00001A000000}"/>
    <cellStyle name="Normal_Invi_07_LEER" xfId="2" xr:uid="{00000000-0005-0000-0000-00001B000000}"/>
    <cellStyle name="Porcentaje" xfId="29" builtinId="5"/>
  </cellStyles>
  <dxfs count="6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dxf>
    <dxf>
      <font>
        <color theme="0"/>
      </font>
    </dxf>
    <dxf>
      <font>
        <color theme="0"/>
      </font>
    </dxf>
    <dxf>
      <font>
        <color theme="0"/>
      </font>
    </dxf>
    <dxf>
      <font>
        <color theme="0"/>
      </font>
    </dxf>
    <dxf>
      <font>
        <color theme="0"/>
      </font>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dxf>
    <dxf>
      <font>
        <color theme="0"/>
      </font>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dxf>
    <dxf>
      <font>
        <color theme="0"/>
      </font>
    </dxf>
    <dxf>
      <font>
        <color theme="0"/>
      </font>
      <fill>
        <patternFill>
          <bgColor rgb="FFC00000"/>
        </patternFill>
      </fill>
    </dxf>
    <dxf>
      <font>
        <color theme="0"/>
      </font>
    </dxf>
    <dxf>
      <font>
        <color theme="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6"/>
      <tableStyleElement type="headerRow" dxfId="65"/>
    </tableStyle>
  </tableStyles>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3407635</xdr:colOff>
      <xdr:row>36</xdr:row>
      <xdr:rowOff>69665</xdr:rowOff>
    </xdr:from>
    <xdr:ext cx="3039936" cy="937629"/>
    <xdr:sp macro="" textlink="">
      <xdr:nvSpPr>
        <xdr:cNvPr id="2" name="Rectángulo 1">
          <a:extLst>
            <a:ext uri="{FF2B5EF4-FFF2-40B4-BE49-F238E27FC236}">
              <a16:creationId xmlns:a16="http://schemas.microsoft.com/office/drawing/2014/main" id="{EBDBCDAC-5C7C-D0D0-37BA-27CCB9E1B62A}"/>
            </a:ext>
          </a:extLst>
        </xdr:cNvPr>
        <xdr:cNvSpPr/>
      </xdr:nvSpPr>
      <xdr:spPr>
        <a:xfrm>
          <a:off x="3407635" y="6297745"/>
          <a:ext cx="3039936"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 aplica.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3570515</xdr:colOff>
      <xdr:row>8</xdr:row>
      <xdr:rowOff>141514</xdr:rowOff>
    </xdr:from>
    <xdr:ext cx="3039936" cy="937629"/>
    <xdr:sp macro="" textlink="">
      <xdr:nvSpPr>
        <xdr:cNvPr id="2" name="Rectángulo 1">
          <a:extLst>
            <a:ext uri="{FF2B5EF4-FFF2-40B4-BE49-F238E27FC236}">
              <a16:creationId xmlns:a16="http://schemas.microsoft.com/office/drawing/2014/main" id="{6CD294E7-E8E0-41D8-8315-66990E19391C}"/>
            </a:ext>
          </a:extLst>
        </xdr:cNvPr>
        <xdr:cNvSpPr/>
      </xdr:nvSpPr>
      <xdr:spPr>
        <a:xfrm>
          <a:off x="3570515" y="1752600"/>
          <a:ext cx="3039936"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BA424"/>
  <sheetViews>
    <sheetView showGridLines="0" view="pageBreakPreview" topLeftCell="A17" zoomScaleNormal="60" zoomScaleSheetLayoutView="100" workbookViewId="0">
      <selection activeCell="H44" sqref="H44:N44"/>
    </sheetView>
  </sheetViews>
  <sheetFormatPr baseColWidth="10" defaultColWidth="11.44140625" defaultRowHeight="15"/>
  <cols>
    <col min="1" max="1" width="1" style="44" customWidth="1"/>
    <col min="2" max="13" width="4" style="43" customWidth="1"/>
    <col min="14" max="19" width="15.6640625" style="43" customWidth="1"/>
    <col min="20" max="20" width="0.88671875" style="43" customWidth="1"/>
    <col min="21" max="21" width="8.77734375" style="84" hidden="1" customWidth="1"/>
    <col min="22" max="22" width="9.5546875" style="43" hidden="1" customWidth="1"/>
    <col min="23" max="23" width="11.77734375" style="209" hidden="1" customWidth="1"/>
    <col min="24" max="24" width="10" style="209" hidden="1" customWidth="1"/>
    <col min="25" max="25" width="12.33203125" style="209" hidden="1" customWidth="1"/>
    <col min="26" max="26" width="14.109375" style="209" hidden="1" customWidth="1"/>
    <col min="27" max="27" width="12.6640625" style="209" hidden="1" customWidth="1"/>
    <col min="28" max="28" width="11.21875" style="209" hidden="1" customWidth="1"/>
    <col min="29" max="29" width="11" style="209" hidden="1" customWidth="1"/>
    <col min="30" max="37" width="9.5546875" style="43" customWidth="1"/>
    <col min="38" max="53" width="2.6640625" style="43" customWidth="1"/>
    <col min="54" max="118" width="2.6640625" style="44" customWidth="1"/>
    <col min="119" max="16384" width="11.44140625" style="44"/>
  </cols>
  <sheetData>
    <row r="1" spans="2:53" s="15" customFormat="1" ht="3.9" customHeight="1">
      <c r="H1" s="16"/>
      <c r="I1" s="16"/>
      <c r="J1" s="17"/>
      <c r="K1" s="17"/>
      <c r="L1" s="16"/>
      <c r="M1" s="16"/>
      <c r="N1" s="16"/>
      <c r="O1" s="16"/>
      <c r="P1" s="16"/>
      <c r="Q1" s="16"/>
      <c r="R1" s="16"/>
      <c r="S1" s="16"/>
      <c r="T1" s="16"/>
      <c r="U1" s="75"/>
      <c r="W1" s="204"/>
      <c r="X1" s="204"/>
      <c r="Y1" s="204"/>
      <c r="Z1" s="204"/>
      <c r="AA1" s="204"/>
      <c r="AB1" s="204"/>
      <c r="AC1" s="204"/>
    </row>
    <row r="2" spans="2:53" s="21" customFormat="1" ht="12.6" customHeight="1">
      <c r="B2" s="69"/>
      <c r="C2" s="70"/>
      <c r="D2" s="70"/>
      <c r="E2" s="70"/>
      <c r="F2" s="70"/>
      <c r="G2" s="70"/>
      <c r="H2" s="70"/>
      <c r="I2" s="70"/>
      <c r="J2" s="70"/>
      <c r="K2" s="70"/>
      <c r="L2" s="70"/>
      <c r="M2" s="70"/>
      <c r="N2" s="70"/>
      <c r="O2" s="70"/>
      <c r="P2" s="71"/>
      <c r="Q2" s="70"/>
      <c r="R2" s="70"/>
      <c r="S2" s="70"/>
      <c r="T2" s="70"/>
      <c r="U2" s="76"/>
      <c r="W2" s="205"/>
      <c r="X2" s="205"/>
      <c r="Y2" s="205"/>
      <c r="Z2" s="205"/>
      <c r="AA2" s="205"/>
      <c r="AB2" s="205"/>
      <c r="AC2" s="205"/>
    </row>
    <row r="3" spans="2:53" s="21" customFormat="1" ht="12.6" customHeight="1">
      <c r="B3" s="69" t="s">
        <v>245</v>
      </c>
      <c r="C3" s="70"/>
      <c r="D3" s="70"/>
      <c r="E3" s="70"/>
      <c r="F3" s="70"/>
      <c r="G3" s="70"/>
      <c r="H3" s="70"/>
      <c r="I3" s="70"/>
      <c r="J3" s="70"/>
      <c r="K3" s="70"/>
      <c r="L3" s="70"/>
      <c r="M3" s="70"/>
      <c r="N3" s="70"/>
      <c r="O3" s="70"/>
      <c r="P3" s="71"/>
      <c r="Q3" s="70"/>
      <c r="R3" s="70"/>
      <c r="S3" s="70"/>
      <c r="T3" s="70"/>
      <c r="U3" s="76"/>
      <c r="W3" s="205"/>
      <c r="X3" s="205"/>
      <c r="Y3" s="205"/>
      <c r="Z3" s="205"/>
      <c r="AA3" s="205"/>
      <c r="AB3" s="205"/>
      <c r="AC3" s="205"/>
    </row>
    <row r="4" spans="2:53" s="21" customFormat="1" ht="25.8" customHeight="1">
      <c r="B4" s="186" t="s">
        <v>256</v>
      </c>
      <c r="C4" s="70"/>
      <c r="D4" s="70"/>
      <c r="E4" s="70"/>
      <c r="F4" s="70"/>
      <c r="G4" s="70"/>
      <c r="H4" s="70"/>
      <c r="I4" s="70"/>
      <c r="J4" s="70"/>
      <c r="K4" s="70"/>
      <c r="L4" s="70"/>
      <c r="M4" s="70"/>
      <c r="N4" s="70"/>
      <c r="O4" s="70"/>
      <c r="P4" s="71"/>
      <c r="Q4" s="70"/>
      <c r="R4" s="70"/>
      <c r="S4" s="70"/>
      <c r="T4" s="70"/>
      <c r="U4" s="76" t="s">
        <v>126</v>
      </c>
      <c r="W4" s="205"/>
      <c r="X4" s="205"/>
      <c r="Y4" s="205"/>
      <c r="Z4" s="205"/>
      <c r="AA4" s="205"/>
      <c r="AB4" s="205"/>
      <c r="AC4" s="205"/>
    </row>
    <row r="5" spans="2:53" s="21" customFormat="1" ht="12.6" customHeight="1">
      <c r="B5" s="286" t="s">
        <v>254</v>
      </c>
      <c r="C5" s="286"/>
      <c r="D5" s="286"/>
      <c r="E5" s="286"/>
      <c r="F5" s="286"/>
      <c r="G5" s="286"/>
      <c r="H5" s="286"/>
      <c r="I5" s="286"/>
      <c r="J5" s="286"/>
      <c r="K5" s="286"/>
      <c r="L5" s="286"/>
      <c r="M5" s="286"/>
      <c r="N5" s="286"/>
      <c r="O5" s="286"/>
      <c r="P5" s="286"/>
      <c r="Q5" s="286"/>
      <c r="R5" s="286"/>
      <c r="S5" s="286"/>
      <c r="T5" s="286"/>
      <c r="U5" s="76"/>
      <c r="W5" s="205"/>
      <c r="X5" s="205"/>
      <c r="Y5" s="205"/>
      <c r="Z5" s="205"/>
      <c r="AA5" s="205"/>
      <c r="AB5" s="205"/>
      <c r="AC5" s="205"/>
    </row>
    <row r="6" spans="2:53" s="21" customFormat="1" ht="12.6" customHeight="1">
      <c r="B6" s="70" t="s">
        <v>255</v>
      </c>
      <c r="C6" s="70"/>
      <c r="D6" s="70"/>
      <c r="E6" s="70"/>
      <c r="F6" s="70"/>
      <c r="G6" s="70"/>
      <c r="H6" s="70"/>
      <c r="I6" s="70"/>
      <c r="J6" s="70"/>
      <c r="K6" s="70"/>
      <c r="L6" s="70"/>
      <c r="M6" s="70"/>
      <c r="N6" s="70"/>
      <c r="O6" s="70"/>
      <c r="P6" s="71"/>
      <c r="Q6" s="70"/>
      <c r="R6" s="70"/>
      <c r="S6" s="70"/>
      <c r="T6" s="70"/>
      <c r="U6" s="76" t="s">
        <v>126</v>
      </c>
      <c r="W6" s="205"/>
      <c r="X6" s="205"/>
      <c r="Y6" s="205"/>
      <c r="Z6" s="205"/>
      <c r="AA6" s="205"/>
      <c r="AB6" s="205"/>
      <c r="AC6" s="205"/>
    </row>
    <row r="7" spans="2:53" s="21" customFormat="1" ht="3.75" customHeight="1">
      <c r="B7" s="290"/>
      <c r="C7" s="290"/>
      <c r="D7" s="290"/>
      <c r="E7" s="290"/>
      <c r="F7" s="290"/>
      <c r="G7" s="290"/>
      <c r="H7" s="290"/>
      <c r="I7" s="290"/>
      <c r="J7" s="290"/>
      <c r="K7" s="290"/>
      <c r="L7" s="290"/>
      <c r="M7" s="290"/>
      <c r="N7" s="290"/>
      <c r="O7" s="290"/>
      <c r="P7" s="290"/>
      <c r="Q7" s="290"/>
      <c r="R7" s="290"/>
      <c r="S7" s="290"/>
      <c r="T7" s="290"/>
      <c r="U7" s="76"/>
      <c r="W7" s="205"/>
      <c r="X7" s="205"/>
      <c r="Y7" s="205"/>
      <c r="Z7" s="205"/>
      <c r="AA7" s="205"/>
      <c r="AB7" s="205"/>
      <c r="AC7" s="205"/>
    </row>
    <row r="8" spans="2:53" s="24" customFormat="1" ht="11.1" customHeight="1">
      <c r="B8" s="85"/>
      <c r="C8" s="85"/>
      <c r="D8" s="85"/>
      <c r="E8" s="85"/>
      <c r="F8" s="85"/>
      <c r="G8" s="85"/>
      <c r="H8" s="85"/>
      <c r="I8" s="85"/>
      <c r="J8" s="85"/>
      <c r="K8" s="85"/>
      <c r="L8" s="85"/>
      <c r="M8" s="86"/>
      <c r="N8" s="86"/>
      <c r="O8" s="86"/>
      <c r="P8" s="86" t="s">
        <v>259</v>
      </c>
      <c r="Q8" s="86"/>
      <c r="R8" s="86"/>
      <c r="S8" s="87"/>
      <c r="T8" s="87"/>
      <c r="U8" s="77"/>
      <c r="W8" s="206"/>
      <c r="X8" s="206"/>
      <c r="Y8" s="206"/>
      <c r="Z8" s="206"/>
      <c r="AA8" s="206"/>
      <c r="AB8" s="206"/>
      <c r="AC8" s="206"/>
    </row>
    <row r="9" spans="2:53" s="24" customFormat="1" ht="11.1" customHeight="1">
      <c r="B9" s="85"/>
      <c r="C9" s="88" t="s">
        <v>128</v>
      </c>
      <c r="D9" s="87"/>
      <c r="E9" s="87"/>
      <c r="F9" s="87"/>
      <c r="G9" s="87"/>
      <c r="H9" s="87"/>
      <c r="I9" s="87"/>
      <c r="J9" s="87"/>
      <c r="K9" s="87"/>
      <c r="L9" s="87"/>
      <c r="M9" s="87"/>
      <c r="N9" s="86"/>
      <c r="O9" s="86"/>
      <c r="P9" s="86"/>
      <c r="Q9" s="86"/>
      <c r="R9" s="86"/>
      <c r="S9" s="87"/>
      <c r="T9" s="87"/>
      <c r="U9" s="77"/>
      <c r="W9" s="206"/>
      <c r="X9" s="206"/>
      <c r="Y9" s="206"/>
      <c r="Z9" s="206"/>
      <c r="AA9" s="206"/>
      <c r="AB9" s="206"/>
      <c r="AC9" s="206"/>
    </row>
    <row r="10" spans="2:53" s="24" customFormat="1" ht="11.1" customHeight="1">
      <c r="B10" s="85"/>
      <c r="C10" s="85"/>
      <c r="D10" s="85"/>
      <c r="E10" s="85"/>
      <c r="F10" s="85"/>
      <c r="G10" s="85"/>
      <c r="H10" s="85"/>
      <c r="I10" s="85"/>
      <c r="J10" s="85"/>
      <c r="K10" s="85"/>
      <c r="L10" s="85"/>
      <c r="M10" s="86"/>
      <c r="N10" s="86" t="s">
        <v>129</v>
      </c>
      <c r="O10" s="86" t="s">
        <v>257</v>
      </c>
      <c r="P10" s="86" t="s">
        <v>130</v>
      </c>
      <c r="Q10" s="86" t="s">
        <v>131</v>
      </c>
      <c r="R10" s="86" t="s">
        <v>132</v>
      </c>
      <c r="S10" s="87" t="s">
        <v>251</v>
      </c>
      <c r="T10" s="87"/>
      <c r="U10" s="77"/>
      <c r="W10" s="206"/>
      <c r="X10" s="206"/>
      <c r="Y10" s="206"/>
      <c r="Z10" s="206"/>
      <c r="AA10" s="206"/>
      <c r="AB10" s="206"/>
      <c r="AC10" s="206"/>
    </row>
    <row r="11" spans="2:53" s="28" customFormat="1" ht="9.9" customHeight="1">
      <c r="B11" s="89"/>
      <c r="C11" s="89"/>
      <c r="D11" s="89"/>
      <c r="E11" s="89"/>
      <c r="F11" s="89"/>
      <c r="G11" s="89"/>
      <c r="H11" s="89"/>
      <c r="I11" s="89"/>
      <c r="J11" s="89"/>
      <c r="K11" s="89"/>
      <c r="L11" s="89"/>
      <c r="M11" s="90"/>
      <c r="N11" s="91"/>
      <c r="O11" s="91"/>
      <c r="P11" s="91"/>
      <c r="Q11" s="91"/>
      <c r="R11" s="91"/>
      <c r="S11" s="91"/>
      <c r="T11" s="92"/>
      <c r="U11" s="78"/>
      <c r="V11" s="27"/>
      <c r="W11" s="207"/>
      <c r="X11" s="207"/>
      <c r="Y11" s="207"/>
      <c r="Z11" s="207"/>
      <c r="AA11" s="207"/>
      <c r="AB11" s="207"/>
      <c r="AC11" s="20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pans="2:53" s="28" customFormat="1" ht="9.9" customHeight="1">
      <c r="B12" s="89"/>
      <c r="C12" s="93" t="s">
        <v>133</v>
      </c>
      <c r="D12" s="93"/>
      <c r="E12" s="93"/>
      <c r="F12" s="93"/>
      <c r="G12" s="93"/>
      <c r="H12" s="93"/>
      <c r="I12" s="93"/>
      <c r="J12" s="93"/>
      <c r="K12" s="93"/>
      <c r="L12" s="93"/>
      <c r="M12" s="94"/>
      <c r="N12" s="95">
        <v>1739390966</v>
      </c>
      <c r="O12" s="95">
        <f>+P12-N12</f>
        <v>-25574800.669998884</v>
      </c>
      <c r="P12" s="96">
        <v>1713816165.3300011</v>
      </c>
      <c r="Q12" s="95">
        <v>1706138813.2600005</v>
      </c>
      <c r="R12" s="95">
        <v>1705641703.9600005</v>
      </c>
      <c r="S12" s="96">
        <f>SUM(P12-Q12)</f>
        <v>7677352.0700006485</v>
      </c>
      <c r="T12" s="92"/>
      <c r="U12" s="79" t="str">
        <f>IF(OR(Q12=R12,Q12&gt;R12),"Correcto","Incorrecto")</f>
        <v>Correcto</v>
      </c>
      <c r="V12" s="27"/>
      <c r="W12" s="207"/>
      <c r="X12" s="207"/>
      <c r="Y12" s="207"/>
      <c r="Z12" s="207"/>
      <c r="AA12" s="207"/>
      <c r="AB12" s="207"/>
      <c r="AC12" s="20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pans="2:53" s="28" customFormat="1" ht="9.9" customHeight="1">
      <c r="B13" s="89"/>
      <c r="C13" s="89"/>
      <c r="D13" s="89"/>
      <c r="E13" s="89"/>
      <c r="F13" s="89"/>
      <c r="G13" s="89"/>
      <c r="H13" s="89"/>
      <c r="I13" s="89"/>
      <c r="J13" s="89"/>
      <c r="K13" s="89"/>
      <c r="L13" s="89"/>
      <c r="M13" s="90"/>
      <c r="N13" s="91"/>
      <c r="O13" s="91"/>
      <c r="P13" s="91"/>
      <c r="Q13" s="91"/>
      <c r="R13" s="91"/>
      <c r="S13" s="91"/>
      <c r="T13" s="92"/>
      <c r="U13" s="78"/>
      <c r="V13" s="27" t="s">
        <v>270</v>
      </c>
      <c r="W13" s="207" t="s">
        <v>271</v>
      </c>
      <c r="X13" s="207"/>
      <c r="Y13" s="207" t="s">
        <v>272</v>
      </c>
      <c r="Z13" s="207" t="s">
        <v>273</v>
      </c>
      <c r="AA13" s="207" t="s">
        <v>274</v>
      </c>
      <c r="AB13" s="207" t="s">
        <v>275</v>
      </c>
      <c r="AC13" s="207" t="s">
        <v>276</v>
      </c>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2:53" s="28" customFormat="1" ht="9.9" customHeight="1">
      <c r="B14" s="89"/>
      <c r="C14" s="89"/>
      <c r="D14" s="89"/>
      <c r="E14" s="89"/>
      <c r="F14" s="89"/>
      <c r="G14" s="89"/>
      <c r="H14" s="89"/>
      <c r="I14" s="89"/>
      <c r="J14" s="89"/>
      <c r="K14" s="89"/>
      <c r="L14" s="89"/>
      <c r="M14" s="89"/>
      <c r="N14" s="92"/>
      <c r="O14" s="92"/>
      <c r="P14" s="92"/>
      <c r="Q14" s="92"/>
      <c r="R14" s="92"/>
      <c r="S14" s="92"/>
      <c r="T14" s="92"/>
      <c r="U14" s="78"/>
      <c r="V14" s="27" t="s">
        <v>277</v>
      </c>
      <c r="W14" s="207">
        <v>1739390966</v>
      </c>
      <c r="X14" s="207">
        <f>+Y14-W14</f>
        <v>-19542398.849998474</v>
      </c>
      <c r="Y14" s="207">
        <v>1719848567.1500015</v>
      </c>
      <c r="Z14" s="207">
        <v>1706261185.7200005</v>
      </c>
      <c r="AA14" s="207">
        <v>1706138813.2600005</v>
      </c>
      <c r="AB14" s="207">
        <v>1706138813.2600005</v>
      </c>
      <c r="AC14" s="207">
        <v>1682973485.6000004</v>
      </c>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spans="2:53" s="28" customFormat="1" ht="9.9" customHeight="1">
      <c r="B15" s="89"/>
      <c r="C15" s="89"/>
      <c r="D15" s="89"/>
      <c r="E15" s="89"/>
      <c r="F15" s="89"/>
      <c r="G15" s="89"/>
      <c r="H15" s="89"/>
      <c r="I15" s="89"/>
      <c r="J15" s="89"/>
      <c r="K15" s="89"/>
      <c r="L15" s="89"/>
      <c r="M15" s="89"/>
      <c r="N15" s="92"/>
      <c r="O15" s="92"/>
      <c r="P15" s="92"/>
      <c r="Q15" s="92"/>
      <c r="R15" s="92"/>
      <c r="S15" s="92"/>
      <c r="T15" s="92"/>
      <c r="U15" s="78"/>
      <c r="V15" s="27" t="s">
        <v>278</v>
      </c>
      <c r="W15" s="207">
        <v>1147442976</v>
      </c>
      <c r="X15" s="207">
        <f>+Y15-W15</f>
        <v>136092680.35000014</v>
      </c>
      <c r="Y15" s="207">
        <v>1283535656.3500001</v>
      </c>
      <c r="Z15" s="207">
        <v>1276445823.2899997</v>
      </c>
      <c r="AA15" s="207">
        <v>1276445823.2899997</v>
      </c>
      <c r="AB15" s="207">
        <v>1276445823.2899997</v>
      </c>
      <c r="AC15" s="207">
        <v>1276445823.2899997</v>
      </c>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2:53" s="28" customFormat="1" ht="9.9" customHeight="1">
      <c r="B16" s="89"/>
      <c r="C16" s="89"/>
      <c r="D16" s="89"/>
      <c r="E16" s="89"/>
      <c r="F16" s="89"/>
      <c r="G16" s="89"/>
      <c r="H16" s="89"/>
      <c r="I16" s="89"/>
      <c r="J16" s="89"/>
      <c r="K16" s="89"/>
      <c r="L16" s="89"/>
      <c r="M16" s="89"/>
      <c r="N16" s="92"/>
      <c r="O16" s="92"/>
      <c r="P16" s="92"/>
      <c r="Q16" s="92"/>
      <c r="R16" s="92"/>
      <c r="S16" s="92"/>
      <c r="T16" s="92"/>
      <c r="U16" s="78"/>
      <c r="V16" s="27" t="s">
        <v>279</v>
      </c>
      <c r="W16" s="207">
        <v>2886833942</v>
      </c>
      <c r="X16" s="207"/>
      <c r="Y16" s="207">
        <v>3003384223.5000019</v>
      </c>
      <c r="Z16" s="207">
        <v>2982707009.0100002</v>
      </c>
      <c r="AA16" s="207">
        <v>2982584636.5500002</v>
      </c>
      <c r="AB16" s="207">
        <v>2982584636.5500002</v>
      </c>
      <c r="AC16" s="207">
        <v>2959419308.8900003</v>
      </c>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7" spans="2:53" s="28" customFormat="1" ht="9.9" customHeight="1">
      <c r="B17" s="89"/>
      <c r="C17" s="89"/>
      <c r="D17" s="89"/>
      <c r="E17" s="89"/>
      <c r="F17" s="89"/>
      <c r="G17" s="89"/>
      <c r="H17" s="89"/>
      <c r="I17" s="89"/>
      <c r="J17" s="89"/>
      <c r="K17" s="89"/>
      <c r="L17" s="89"/>
      <c r="M17" s="89"/>
      <c r="N17" s="92"/>
      <c r="O17" s="92"/>
      <c r="P17" s="92"/>
      <c r="Q17" s="92"/>
      <c r="R17" s="92"/>
      <c r="S17" s="92"/>
      <c r="T17" s="92"/>
      <c r="U17" s="78"/>
      <c r="V17" s="27"/>
      <c r="W17" s="207"/>
      <c r="X17" s="207"/>
      <c r="Y17" s="207"/>
      <c r="Z17" s="207"/>
      <c r="AA17" s="207"/>
      <c r="AB17" s="207"/>
      <c r="AC17" s="20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row>
    <row r="18" spans="2:53" s="28" customFormat="1" ht="9.9" customHeight="1">
      <c r="B18" s="89"/>
      <c r="C18" s="89"/>
      <c r="D18" s="89"/>
      <c r="E18" s="89"/>
      <c r="F18" s="89"/>
      <c r="G18" s="89"/>
      <c r="H18" s="89"/>
      <c r="I18" s="89"/>
      <c r="J18" s="89"/>
      <c r="K18" s="89"/>
      <c r="L18" s="89"/>
      <c r="M18" s="89"/>
      <c r="N18" s="92"/>
      <c r="O18" s="92"/>
      <c r="P18" s="92"/>
      <c r="Q18" s="92"/>
      <c r="R18" s="92"/>
      <c r="S18" s="92"/>
      <c r="T18" s="92"/>
      <c r="U18" s="78"/>
      <c r="V18" s="27"/>
      <c r="W18" s="207"/>
      <c r="X18" s="207"/>
      <c r="Y18" s="207"/>
      <c r="Z18" s="207"/>
      <c r="AA18" s="207"/>
      <c r="AB18" s="207"/>
      <c r="AC18" s="20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row>
    <row r="19" spans="2:53" s="28" customFormat="1" ht="9.9" customHeight="1">
      <c r="B19" s="89"/>
      <c r="C19" s="93" t="s">
        <v>134</v>
      </c>
      <c r="D19" s="93"/>
      <c r="E19" s="93"/>
      <c r="F19" s="93"/>
      <c r="G19" s="93"/>
      <c r="H19" s="93"/>
      <c r="I19" s="93"/>
      <c r="J19" s="93"/>
      <c r="K19" s="93"/>
      <c r="L19" s="93"/>
      <c r="M19" s="94"/>
      <c r="N19" s="95">
        <v>1147442976</v>
      </c>
      <c r="O19" s="95">
        <f>+P19-N19</f>
        <v>129469230.36000037</v>
      </c>
      <c r="P19" s="96">
        <v>1276912206.3600004</v>
      </c>
      <c r="Q19" s="95">
        <v>1276445823.2899997</v>
      </c>
      <c r="R19" s="95">
        <v>1276445823.2899997</v>
      </c>
      <c r="S19" s="96">
        <f>SUM(P19-Q19)</f>
        <v>466383.0700006485</v>
      </c>
      <c r="T19" s="92"/>
      <c r="U19" s="79" t="str">
        <f>IF(OR(Q19=R19,Q19&gt;R19),"Correcto","Incorrecto")</f>
        <v>Correcto</v>
      </c>
      <c r="V19" s="27"/>
      <c r="W19" s="207"/>
      <c r="X19" s="207"/>
      <c r="Y19" s="207"/>
      <c r="Z19" s="207"/>
      <c r="AA19" s="207"/>
      <c r="AB19" s="207"/>
      <c r="AC19" s="20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0" spans="2:53" s="28" customFormat="1" ht="9.9" customHeight="1">
      <c r="B20" s="89"/>
      <c r="C20" s="89"/>
      <c r="D20" s="89"/>
      <c r="E20" s="89"/>
      <c r="F20" s="89"/>
      <c r="G20" s="89"/>
      <c r="H20" s="89"/>
      <c r="I20" s="89"/>
      <c r="J20" s="89"/>
      <c r="K20" s="89"/>
      <c r="L20" s="89"/>
      <c r="M20" s="89"/>
      <c r="N20" s="92"/>
      <c r="O20" s="92"/>
      <c r="P20" s="92"/>
      <c r="Q20" s="92"/>
      <c r="R20" s="92"/>
      <c r="S20" s="92"/>
      <c r="T20" s="92"/>
      <c r="U20" s="78"/>
      <c r="V20" s="27"/>
      <c r="W20" s="207"/>
      <c r="X20" s="207"/>
      <c r="Y20" s="207"/>
      <c r="Z20" s="207"/>
      <c r="AA20" s="207"/>
      <c r="AB20" s="207"/>
      <c r="AC20" s="20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row>
    <row r="21" spans="2:53" s="28" customFormat="1" ht="9.9" customHeight="1">
      <c r="B21" s="89"/>
      <c r="C21" s="89"/>
      <c r="D21" s="89"/>
      <c r="E21" s="89"/>
      <c r="F21" s="89"/>
      <c r="G21" s="89"/>
      <c r="H21" s="89"/>
      <c r="I21" s="89"/>
      <c r="J21" s="89"/>
      <c r="K21" s="89"/>
      <c r="L21" s="89"/>
      <c r="M21" s="89"/>
      <c r="N21" s="92"/>
      <c r="O21" s="92"/>
      <c r="P21" s="92"/>
      <c r="Q21" s="92"/>
      <c r="R21" s="92"/>
      <c r="S21" s="92"/>
      <c r="T21" s="92"/>
      <c r="U21" s="78"/>
      <c r="V21" s="27"/>
      <c r="W21" s="207"/>
      <c r="X21" s="207"/>
      <c r="Y21" s="207"/>
      <c r="Z21" s="207"/>
      <c r="AA21" s="207"/>
      <c r="AB21" s="207"/>
      <c r="AC21" s="20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row>
    <row r="22" spans="2:53" s="28" customFormat="1" ht="9.9" customHeight="1">
      <c r="B22" s="89"/>
      <c r="C22" s="89"/>
      <c r="D22" s="89"/>
      <c r="E22" s="89"/>
      <c r="F22" s="89"/>
      <c r="G22" s="89"/>
      <c r="H22" s="89"/>
      <c r="I22" s="89"/>
      <c r="J22" s="89"/>
      <c r="K22" s="89"/>
      <c r="L22" s="89"/>
      <c r="M22" s="89"/>
      <c r="N22" s="92"/>
      <c r="O22" s="92"/>
      <c r="P22" s="92"/>
      <c r="Q22" s="92"/>
      <c r="R22" s="92"/>
      <c r="S22" s="92"/>
      <c r="T22" s="92"/>
      <c r="U22" s="78"/>
      <c r="V22" s="27"/>
      <c r="W22" s="207"/>
      <c r="X22" s="207"/>
      <c r="Y22" s="207"/>
      <c r="Z22" s="207"/>
      <c r="AA22" s="207"/>
      <c r="AB22" s="207"/>
      <c r="AC22" s="20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row>
    <row r="23" spans="2:53" s="28" customFormat="1" ht="9.9" customHeight="1">
      <c r="B23" s="89"/>
      <c r="C23" s="89"/>
      <c r="D23" s="89"/>
      <c r="E23" s="89"/>
      <c r="F23" s="89"/>
      <c r="G23" s="89"/>
      <c r="H23" s="89"/>
      <c r="I23" s="89"/>
      <c r="J23" s="89"/>
      <c r="K23" s="89"/>
      <c r="L23" s="89"/>
      <c r="M23" s="89"/>
      <c r="N23" s="92"/>
      <c r="O23" s="92"/>
      <c r="P23" s="92"/>
      <c r="Q23" s="92"/>
      <c r="R23" s="92"/>
      <c r="S23" s="92"/>
      <c r="T23" s="92"/>
      <c r="U23" s="78"/>
      <c r="V23" s="27"/>
      <c r="W23" s="207"/>
      <c r="X23" s="207"/>
      <c r="Y23" s="207"/>
      <c r="Z23" s="207"/>
      <c r="AA23" s="207"/>
      <c r="AB23" s="207"/>
      <c r="AC23" s="20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row>
    <row r="24" spans="2:53" s="28" customFormat="1" ht="9.9" customHeight="1">
      <c r="B24" s="89"/>
      <c r="C24" s="89"/>
      <c r="D24" s="89"/>
      <c r="E24" s="89"/>
      <c r="F24" s="89"/>
      <c r="G24" s="89"/>
      <c r="H24" s="89"/>
      <c r="I24" s="89"/>
      <c r="J24" s="89"/>
      <c r="K24" s="89"/>
      <c r="L24" s="89"/>
      <c r="M24" s="89"/>
      <c r="N24" s="92"/>
      <c r="O24" s="92"/>
      <c r="P24" s="92"/>
      <c r="Q24" s="92"/>
      <c r="R24" s="92"/>
      <c r="S24" s="92"/>
      <c r="T24" s="92"/>
      <c r="U24" s="78"/>
      <c r="V24" s="27"/>
      <c r="W24" s="207"/>
      <c r="X24" s="207"/>
      <c r="Y24" s="207"/>
      <c r="Z24" s="207"/>
      <c r="AA24" s="207"/>
      <c r="AB24" s="207"/>
      <c r="AC24" s="20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row>
    <row r="25" spans="2:53" s="28" customFormat="1" ht="9.9" customHeight="1">
      <c r="B25" s="89"/>
      <c r="C25" s="89"/>
      <c r="D25" s="89"/>
      <c r="E25" s="89"/>
      <c r="F25" s="89"/>
      <c r="G25" s="89"/>
      <c r="H25" s="89"/>
      <c r="I25" s="89"/>
      <c r="J25" s="89"/>
      <c r="K25" s="89"/>
      <c r="L25" s="89"/>
      <c r="M25" s="90"/>
      <c r="N25" s="97"/>
      <c r="O25" s="97"/>
      <c r="P25" s="98"/>
      <c r="Q25" s="92"/>
      <c r="R25" s="97"/>
      <c r="S25" s="98"/>
      <c r="T25" s="92"/>
      <c r="U25" s="78"/>
      <c r="V25" s="27"/>
      <c r="W25" s="207"/>
      <c r="X25" s="207"/>
      <c r="Y25" s="207"/>
      <c r="Z25" s="207"/>
      <c r="AA25" s="207"/>
      <c r="AB25" s="207"/>
      <c r="AC25" s="20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row>
    <row r="26" spans="2:53" s="28" customFormat="1" ht="9.9" customHeight="1">
      <c r="B26" s="89"/>
      <c r="C26" s="93" t="s">
        <v>135</v>
      </c>
      <c r="D26" s="93"/>
      <c r="E26" s="93"/>
      <c r="F26" s="93"/>
      <c r="G26" s="93"/>
      <c r="H26" s="93"/>
      <c r="I26" s="93"/>
      <c r="J26" s="93"/>
      <c r="K26" s="93"/>
      <c r="L26" s="93"/>
      <c r="M26" s="94"/>
      <c r="N26" s="95"/>
      <c r="O26" s="95"/>
      <c r="P26" s="96">
        <f>SUM(N26+O26)</f>
        <v>0</v>
      </c>
      <c r="Q26" s="95"/>
      <c r="R26" s="95"/>
      <c r="S26" s="96">
        <f>SUM(P26-Q26)</f>
        <v>0</v>
      </c>
      <c r="T26" s="92"/>
      <c r="U26" s="79" t="str">
        <f>IF(OR(Q26=R26,Q26&gt;R26),"Correcto","Incorrecto")</f>
        <v>Correcto</v>
      </c>
      <c r="V26" s="27"/>
      <c r="W26" s="207"/>
      <c r="X26" s="207"/>
      <c r="Y26" s="207"/>
      <c r="Z26" s="207"/>
      <c r="AA26" s="207"/>
      <c r="AB26" s="207"/>
      <c r="AC26" s="20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row>
    <row r="27" spans="2:53" s="28" customFormat="1" ht="9.9" customHeight="1">
      <c r="B27" s="89"/>
      <c r="C27" s="89"/>
      <c r="D27" s="89"/>
      <c r="E27" s="89"/>
      <c r="F27" s="89"/>
      <c r="G27" s="89"/>
      <c r="H27" s="89"/>
      <c r="I27" s="89"/>
      <c r="J27" s="89"/>
      <c r="K27" s="89"/>
      <c r="L27" s="89"/>
      <c r="M27" s="90"/>
      <c r="N27" s="91"/>
      <c r="O27" s="91"/>
      <c r="P27" s="91"/>
      <c r="Q27" s="91"/>
      <c r="R27" s="91"/>
      <c r="S27" s="91"/>
      <c r="T27" s="92"/>
      <c r="U27" s="78"/>
      <c r="V27" s="27"/>
      <c r="W27" s="207"/>
      <c r="X27" s="207"/>
      <c r="Y27" s="207"/>
      <c r="Z27" s="207"/>
      <c r="AA27" s="207"/>
      <c r="AB27" s="207"/>
      <c r="AC27" s="20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2:53" s="28" customFormat="1" ht="9.9" customHeight="1">
      <c r="B28" s="89"/>
      <c r="C28" s="89"/>
      <c r="D28" s="89"/>
      <c r="E28" s="89"/>
      <c r="F28" s="89"/>
      <c r="G28" s="89"/>
      <c r="H28" s="89"/>
      <c r="I28" s="89"/>
      <c r="J28" s="89"/>
      <c r="K28" s="89"/>
      <c r="L28" s="89"/>
      <c r="M28" s="90"/>
      <c r="N28" s="91"/>
      <c r="O28" s="91"/>
      <c r="P28" s="91"/>
      <c r="Q28" s="91"/>
      <c r="R28" s="91"/>
      <c r="S28" s="91"/>
      <c r="T28" s="92"/>
      <c r="U28" s="78"/>
      <c r="V28" s="27"/>
      <c r="W28" s="207"/>
      <c r="X28" s="207"/>
      <c r="Y28" s="207"/>
      <c r="Z28" s="207"/>
      <c r="AA28" s="207"/>
      <c r="AB28" s="207"/>
      <c r="AC28" s="20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2:53" s="28" customFormat="1" ht="9.9" customHeight="1">
      <c r="B29" s="89"/>
      <c r="C29" s="89"/>
      <c r="D29" s="89"/>
      <c r="E29" s="89"/>
      <c r="F29" s="89"/>
      <c r="G29" s="89"/>
      <c r="H29" s="89"/>
      <c r="I29" s="89"/>
      <c r="J29" s="89"/>
      <c r="K29" s="89"/>
      <c r="L29" s="89"/>
      <c r="M29" s="89"/>
      <c r="N29" s="92"/>
      <c r="O29" s="92"/>
      <c r="P29" s="92"/>
      <c r="Q29" s="92"/>
      <c r="R29" s="92"/>
      <c r="S29" s="92"/>
      <c r="T29" s="92"/>
      <c r="U29" s="78"/>
      <c r="V29" s="27"/>
      <c r="W29" s="207"/>
      <c r="X29" s="207"/>
      <c r="Y29" s="207"/>
      <c r="Z29" s="207"/>
      <c r="AA29" s="207"/>
      <c r="AB29" s="207"/>
      <c r="AC29" s="20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row>
    <row r="30" spans="2:53" s="28" customFormat="1" ht="9.9" customHeight="1">
      <c r="B30" s="89"/>
      <c r="C30" s="89"/>
      <c r="D30" s="89"/>
      <c r="E30" s="89"/>
      <c r="F30" s="89"/>
      <c r="G30" s="89"/>
      <c r="H30" s="89"/>
      <c r="I30" s="89"/>
      <c r="J30" s="89"/>
      <c r="K30" s="89"/>
      <c r="L30" s="89"/>
      <c r="M30" s="89"/>
      <c r="N30" s="92"/>
      <c r="O30" s="92"/>
      <c r="P30" s="92"/>
      <c r="Q30" s="92"/>
      <c r="R30" s="92"/>
      <c r="S30" s="92"/>
      <c r="T30" s="92"/>
      <c r="U30" s="78"/>
      <c r="V30" s="27"/>
      <c r="W30" s="207"/>
      <c r="X30" s="207"/>
      <c r="Y30" s="207"/>
      <c r="Z30" s="207"/>
      <c r="AA30" s="207"/>
      <c r="AB30" s="207"/>
      <c r="AC30" s="20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row>
    <row r="31" spans="2:53" s="28" customFormat="1" ht="9.9" customHeight="1">
      <c r="B31" s="89"/>
      <c r="C31" s="93" t="s">
        <v>136</v>
      </c>
      <c r="D31" s="93"/>
      <c r="E31" s="93"/>
      <c r="F31" s="93"/>
      <c r="G31" s="93"/>
      <c r="H31" s="93"/>
      <c r="I31" s="93"/>
      <c r="J31" s="93"/>
      <c r="K31" s="93"/>
      <c r="L31" s="93"/>
      <c r="M31" s="94"/>
      <c r="N31" s="95"/>
      <c r="O31" s="95"/>
      <c r="P31" s="96">
        <f>SUM(N31+O31)</f>
        <v>0</v>
      </c>
      <c r="Q31" s="95"/>
      <c r="R31" s="95"/>
      <c r="S31" s="96">
        <f>SUM(P31-Q31)</f>
        <v>0</v>
      </c>
      <c r="T31" s="92"/>
      <c r="U31" s="79" t="str">
        <f>IF(OR(Q31=R31,Q31&gt;R31),"Correcto","Incorrecto")</f>
        <v>Correcto</v>
      </c>
      <c r="V31" s="27"/>
      <c r="W31" s="207"/>
      <c r="X31" s="207"/>
      <c r="Y31" s="207"/>
      <c r="Z31" s="207"/>
      <c r="AA31" s="207"/>
      <c r="AB31" s="207"/>
      <c r="AC31" s="20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row>
    <row r="32" spans="2:53" s="28" customFormat="1" ht="9.9" customHeight="1">
      <c r="B32" s="89"/>
      <c r="C32" s="89"/>
      <c r="D32" s="89"/>
      <c r="E32" s="89"/>
      <c r="F32" s="89"/>
      <c r="G32" s="89"/>
      <c r="H32" s="89"/>
      <c r="I32" s="89"/>
      <c r="J32" s="89"/>
      <c r="K32" s="89"/>
      <c r="L32" s="89"/>
      <c r="M32" s="89"/>
      <c r="N32" s="92"/>
      <c r="O32" s="92"/>
      <c r="P32" s="92"/>
      <c r="Q32" s="92"/>
      <c r="R32" s="92"/>
      <c r="S32" s="92"/>
      <c r="T32" s="92"/>
      <c r="U32" s="78"/>
      <c r="V32" s="27"/>
      <c r="W32" s="207"/>
      <c r="X32" s="207"/>
      <c r="Y32" s="207"/>
      <c r="Z32" s="207"/>
      <c r="AA32" s="207"/>
      <c r="AB32" s="207"/>
      <c r="AC32" s="20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row>
    <row r="33" spans="2:53" s="28" customFormat="1" ht="9.9" customHeight="1">
      <c r="B33" s="89"/>
      <c r="C33" s="89"/>
      <c r="D33" s="89"/>
      <c r="E33" s="89"/>
      <c r="F33" s="89"/>
      <c r="G33" s="89"/>
      <c r="H33" s="89"/>
      <c r="I33" s="89"/>
      <c r="J33" s="89"/>
      <c r="K33" s="89"/>
      <c r="L33" s="89"/>
      <c r="M33" s="89"/>
      <c r="N33" s="92"/>
      <c r="O33" s="92"/>
      <c r="P33" s="92"/>
      <c r="Q33" s="92"/>
      <c r="R33" s="92"/>
      <c r="S33" s="92"/>
      <c r="T33" s="92"/>
      <c r="U33" s="78"/>
      <c r="V33" s="27"/>
      <c r="W33" s="207"/>
      <c r="X33" s="207"/>
      <c r="Y33" s="207"/>
      <c r="Z33" s="207"/>
      <c r="AA33" s="207"/>
      <c r="AB33" s="207"/>
      <c r="AC33" s="20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row>
    <row r="34" spans="2:53" s="28" customFormat="1" ht="9.9" customHeight="1">
      <c r="B34" s="89"/>
      <c r="C34" s="89"/>
      <c r="D34" s="89"/>
      <c r="E34" s="89"/>
      <c r="F34" s="89"/>
      <c r="G34" s="89"/>
      <c r="H34" s="89"/>
      <c r="I34" s="89"/>
      <c r="J34" s="89"/>
      <c r="K34" s="89"/>
      <c r="L34" s="89"/>
      <c r="M34" s="89"/>
      <c r="N34" s="92"/>
      <c r="O34" s="92"/>
      <c r="P34" s="92"/>
      <c r="Q34" s="92"/>
      <c r="R34" s="92"/>
      <c r="S34" s="92"/>
      <c r="T34" s="92"/>
      <c r="U34" s="78"/>
      <c r="V34" s="27"/>
      <c r="W34" s="207"/>
      <c r="X34" s="207"/>
      <c r="Y34" s="207"/>
      <c r="Z34" s="207"/>
      <c r="AA34" s="207"/>
      <c r="AB34" s="207"/>
      <c r="AC34" s="20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row>
    <row r="35" spans="2:53" s="28" customFormat="1" ht="9.9" customHeight="1">
      <c r="B35" s="89"/>
      <c r="C35" s="89"/>
      <c r="D35" s="89"/>
      <c r="E35" s="89"/>
      <c r="F35" s="89"/>
      <c r="G35" s="89"/>
      <c r="H35" s="89"/>
      <c r="I35" s="89"/>
      <c r="J35" s="89"/>
      <c r="K35" s="89"/>
      <c r="L35" s="89"/>
      <c r="M35" s="89"/>
      <c r="N35" s="92"/>
      <c r="O35" s="92"/>
      <c r="P35" s="92"/>
      <c r="Q35" s="92"/>
      <c r="R35" s="92"/>
      <c r="S35" s="92"/>
      <c r="T35" s="92"/>
      <c r="U35" s="78"/>
      <c r="V35" s="27"/>
      <c r="W35" s="207"/>
      <c r="X35" s="207"/>
      <c r="Y35" s="207"/>
      <c r="Z35" s="207"/>
      <c r="AA35" s="207"/>
      <c r="AB35" s="207"/>
      <c r="AC35" s="20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2:53" s="28" customFormat="1" ht="9.9" customHeight="1">
      <c r="B36" s="89"/>
      <c r="C36" s="93" t="s">
        <v>137</v>
      </c>
      <c r="D36" s="93"/>
      <c r="E36" s="93"/>
      <c r="F36" s="93"/>
      <c r="G36" s="93"/>
      <c r="H36" s="93"/>
      <c r="I36" s="93"/>
      <c r="J36" s="93"/>
      <c r="K36" s="93"/>
      <c r="L36" s="93"/>
      <c r="M36" s="94"/>
      <c r="N36" s="95"/>
      <c r="O36" s="95"/>
      <c r="P36" s="96">
        <f>SUM(N36+O36)</f>
        <v>0</v>
      </c>
      <c r="Q36" s="95"/>
      <c r="R36" s="95"/>
      <c r="S36" s="96">
        <f>SUM(P36-Q36)</f>
        <v>0</v>
      </c>
      <c r="T36" s="92"/>
      <c r="U36" s="79" t="str">
        <f>IF(OR(Q36=R36,Q36&gt;R36),"Correcto","Incorrecto")</f>
        <v>Correcto</v>
      </c>
      <c r="V36" s="27"/>
      <c r="W36" s="207"/>
      <c r="X36" s="207"/>
      <c r="Y36" s="207"/>
      <c r="Z36" s="207"/>
      <c r="AA36" s="207"/>
      <c r="AB36" s="207"/>
      <c r="AC36" s="20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2:53" s="28" customFormat="1" ht="9.9" customHeight="1">
      <c r="B37" s="89"/>
      <c r="C37" s="89"/>
      <c r="D37" s="89"/>
      <c r="E37" s="89"/>
      <c r="F37" s="89"/>
      <c r="G37" s="89"/>
      <c r="H37" s="89"/>
      <c r="I37" s="89"/>
      <c r="J37" s="89"/>
      <c r="K37" s="89"/>
      <c r="L37" s="89"/>
      <c r="M37" s="89"/>
      <c r="N37" s="92"/>
      <c r="O37" s="92"/>
      <c r="P37" s="92"/>
      <c r="Q37" s="92"/>
      <c r="R37" s="92"/>
      <c r="S37" s="92"/>
      <c r="T37" s="92"/>
      <c r="U37" s="78"/>
      <c r="V37" s="27"/>
      <c r="W37" s="207"/>
      <c r="X37" s="207"/>
      <c r="Y37" s="207"/>
      <c r="Z37" s="207"/>
      <c r="AA37" s="207"/>
      <c r="AB37" s="207"/>
      <c r="AC37" s="20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2:53" s="28" customFormat="1" ht="9.9" customHeight="1" thickBot="1">
      <c r="B38" s="89"/>
      <c r="C38" s="89"/>
      <c r="D38" s="89"/>
      <c r="E38" s="89"/>
      <c r="F38" s="89"/>
      <c r="G38" s="89"/>
      <c r="H38" s="89"/>
      <c r="I38" s="89"/>
      <c r="J38" s="89"/>
      <c r="K38" s="89"/>
      <c r="L38" s="89"/>
      <c r="M38" s="90"/>
      <c r="N38" s="91"/>
      <c r="O38" s="91"/>
      <c r="P38" s="91"/>
      <c r="Q38" s="91"/>
      <c r="R38" s="91"/>
      <c r="S38" s="91"/>
      <c r="T38" s="92"/>
      <c r="U38" s="78"/>
      <c r="V38" s="27"/>
      <c r="W38" s="207"/>
      <c r="X38" s="207"/>
      <c r="Y38" s="207"/>
      <c r="Z38" s="207"/>
      <c r="AA38" s="207"/>
      <c r="AB38" s="207"/>
      <c r="AC38" s="20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2:53" s="28" customFormat="1" ht="9.9" customHeight="1" thickTop="1">
      <c r="B39" s="99"/>
      <c r="C39" s="100" t="s">
        <v>138</v>
      </c>
      <c r="D39" s="101"/>
      <c r="E39" s="101"/>
      <c r="F39" s="101"/>
      <c r="G39" s="101"/>
      <c r="H39" s="101"/>
      <c r="I39" s="101"/>
      <c r="J39" s="101"/>
      <c r="K39" s="101"/>
      <c r="L39" s="101"/>
      <c r="M39" s="101"/>
      <c r="N39" s="102">
        <f>SUM(N12+N19+N26+N31+N36)</f>
        <v>2886833942</v>
      </c>
      <c r="O39" s="102">
        <f>SUM(O12+O19+O26+O31+O36)</f>
        <v>103894429.69000149</v>
      </c>
      <c r="P39" s="102">
        <f>SUM(N39+O39)</f>
        <v>2990728371.6900015</v>
      </c>
      <c r="Q39" s="102">
        <f>SUM(Q12+Q19+Q26+Q31+Q36)</f>
        <v>2982584636.5500002</v>
      </c>
      <c r="R39" s="102">
        <f>SUM(R12+R19+R26+R31+R36)</f>
        <v>2982087527.25</v>
      </c>
      <c r="S39" s="102">
        <f>SUM(P39-Q39)</f>
        <v>8143735.140001297</v>
      </c>
      <c r="T39" s="103"/>
      <c r="U39" s="79" t="str">
        <f>IF(OR(Q39=R39,Q39&gt;R39),"Correcto","Incorrecto")</f>
        <v>Correcto</v>
      </c>
      <c r="V39" s="27"/>
      <c r="W39" s="207"/>
      <c r="X39" s="207"/>
      <c r="Y39" s="207"/>
      <c r="Z39" s="207"/>
      <c r="AA39" s="207"/>
      <c r="AB39" s="207"/>
      <c r="AC39" s="20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2:53" s="28" customFormat="1" ht="9.9" customHeight="1">
      <c r="B40" s="104"/>
      <c r="C40" s="104"/>
      <c r="D40" s="104"/>
      <c r="E40" s="104"/>
      <c r="F40" s="104"/>
      <c r="G40" s="104"/>
      <c r="H40" s="104"/>
      <c r="I40" s="104"/>
      <c r="J40" s="104"/>
      <c r="K40" s="104"/>
      <c r="L40" s="104"/>
      <c r="M40" s="105"/>
      <c r="N40" s="106"/>
      <c r="O40" s="106"/>
      <c r="P40" s="106"/>
      <c r="Q40" s="106"/>
      <c r="R40" s="106"/>
      <c r="S40" s="106"/>
      <c r="T40" s="107"/>
      <c r="U40" s="78"/>
      <c r="V40" s="27"/>
      <c r="W40" s="207"/>
      <c r="X40" s="207"/>
      <c r="Y40" s="207"/>
      <c r="Z40" s="207"/>
      <c r="AA40" s="207"/>
      <c r="AB40" s="207"/>
      <c r="AC40" s="20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2:53" s="28" customFormat="1" ht="9.9" customHeight="1">
      <c r="B41" s="89"/>
      <c r="C41" s="89"/>
      <c r="D41" s="89"/>
      <c r="E41" s="89"/>
      <c r="F41" s="89"/>
      <c r="G41" s="89"/>
      <c r="H41" s="89"/>
      <c r="I41" s="89"/>
      <c r="J41" s="89"/>
      <c r="K41" s="89"/>
      <c r="L41" s="89"/>
      <c r="M41" s="90"/>
      <c r="N41" s="91"/>
      <c r="O41" s="91"/>
      <c r="P41" s="91"/>
      <c r="Q41" s="91"/>
      <c r="R41" s="91"/>
      <c r="S41" s="91"/>
      <c r="T41" s="92"/>
      <c r="U41" s="78"/>
      <c r="V41" s="27"/>
      <c r="W41" s="207"/>
      <c r="X41" s="207"/>
      <c r="Y41" s="207"/>
      <c r="Z41" s="207"/>
      <c r="AA41" s="207"/>
      <c r="AB41" s="207"/>
      <c r="AC41" s="20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2:53" s="28" customFormat="1" ht="9.9" customHeight="1">
      <c r="B42" s="285" t="s">
        <v>240</v>
      </c>
      <c r="C42" s="285"/>
      <c r="D42" s="285"/>
      <c r="E42" s="285"/>
      <c r="F42" s="285"/>
      <c r="G42" s="285"/>
      <c r="H42" s="287"/>
      <c r="I42" s="287"/>
      <c r="J42" s="287"/>
      <c r="K42" s="287"/>
      <c r="L42" s="287"/>
      <c r="M42" s="287"/>
      <c r="N42" s="287"/>
      <c r="O42" s="108"/>
      <c r="P42" s="109" t="s">
        <v>242</v>
      </c>
      <c r="Q42" s="289"/>
      <c r="R42" s="289"/>
      <c r="S42" s="109"/>
      <c r="T42" s="109"/>
      <c r="U42" s="78"/>
      <c r="V42" s="27"/>
      <c r="W42" s="207"/>
      <c r="X42" s="207"/>
      <c r="Y42" s="207"/>
      <c r="Z42" s="207"/>
      <c r="AA42" s="207"/>
      <c r="AB42" s="207"/>
      <c r="AC42" s="20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row>
    <row r="43" spans="2:53" s="28" customFormat="1" ht="12" customHeight="1">
      <c r="B43" s="109"/>
      <c r="C43" s="110"/>
      <c r="D43" s="108"/>
      <c r="E43" s="108"/>
      <c r="F43" s="108"/>
      <c r="G43" s="108"/>
      <c r="H43" s="288" t="s">
        <v>280</v>
      </c>
      <c r="I43" s="288"/>
      <c r="J43" s="288"/>
      <c r="K43" s="288"/>
      <c r="L43" s="288"/>
      <c r="M43" s="288"/>
      <c r="N43" s="288"/>
      <c r="O43" s="108"/>
      <c r="P43" s="111"/>
      <c r="Q43" s="288" t="s">
        <v>282</v>
      </c>
      <c r="R43" s="288"/>
      <c r="S43" s="112"/>
      <c r="T43" s="112"/>
      <c r="U43" s="78"/>
      <c r="V43" s="27"/>
      <c r="W43" s="207"/>
      <c r="X43" s="207"/>
      <c r="Y43" s="207"/>
      <c r="Z43" s="207"/>
      <c r="AA43" s="207"/>
      <c r="AB43" s="207"/>
      <c r="AC43" s="20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row>
    <row r="44" spans="2:53" s="28" customFormat="1" ht="9.9" customHeight="1">
      <c r="B44" s="89"/>
      <c r="C44" s="89"/>
      <c r="D44" s="89"/>
      <c r="E44" s="89"/>
      <c r="F44" s="89"/>
      <c r="G44" s="89"/>
      <c r="H44" s="285" t="s">
        <v>281</v>
      </c>
      <c r="I44" s="285"/>
      <c r="J44" s="285"/>
      <c r="K44" s="285"/>
      <c r="L44" s="285"/>
      <c r="M44" s="285"/>
      <c r="N44" s="285"/>
      <c r="O44" s="91"/>
      <c r="P44" s="91"/>
      <c r="Q44" s="210" t="s">
        <v>283</v>
      </c>
      <c r="R44" s="210"/>
      <c r="S44" s="91"/>
      <c r="T44" s="92"/>
      <c r="U44" s="78"/>
      <c r="V44" s="27"/>
      <c r="W44" s="207"/>
      <c r="X44" s="207"/>
      <c r="Y44" s="207"/>
      <c r="Z44" s="207"/>
      <c r="AA44" s="207"/>
      <c r="AB44" s="207"/>
      <c r="AC44" s="20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2:53" s="28" customFormat="1" ht="9.9" customHeight="1">
      <c r="B45" s="89"/>
      <c r="C45" s="89"/>
      <c r="D45" s="89"/>
      <c r="E45" s="89"/>
      <c r="F45" s="89"/>
      <c r="G45" s="89"/>
      <c r="H45" s="89"/>
      <c r="I45" s="89"/>
      <c r="J45" s="89"/>
      <c r="K45" s="89"/>
      <c r="L45" s="89"/>
      <c r="M45" s="89"/>
      <c r="N45" s="89"/>
      <c r="O45" s="89"/>
      <c r="P45" s="89"/>
      <c r="Q45" s="89"/>
      <c r="R45" s="89"/>
      <c r="S45" s="89"/>
      <c r="T45" s="113"/>
      <c r="U45" s="78"/>
      <c r="V45" s="27"/>
      <c r="W45" s="207"/>
      <c r="X45" s="207"/>
      <c r="Y45" s="207"/>
      <c r="Z45" s="207"/>
      <c r="AA45" s="207"/>
      <c r="AB45" s="207"/>
      <c r="AC45" s="20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2:53" s="28" customFormat="1" ht="16.8" customHeight="1">
      <c r="B46" s="123" t="s">
        <v>252</v>
      </c>
      <c r="C46" s="115"/>
      <c r="D46" s="115"/>
      <c r="E46" s="115"/>
      <c r="F46" s="115"/>
      <c r="G46" s="115"/>
      <c r="H46" s="115"/>
      <c r="I46" s="115"/>
      <c r="J46" s="115"/>
      <c r="K46" s="115"/>
      <c r="L46" s="115"/>
      <c r="M46" s="115"/>
      <c r="N46" s="116"/>
      <c r="O46" s="116"/>
      <c r="P46" s="117"/>
      <c r="Q46" s="116"/>
      <c r="R46" s="116"/>
      <c r="S46" s="116"/>
      <c r="T46" s="118"/>
      <c r="U46" s="78"/>
      <c r="V46" s="27"/>
      <c r="W46" s="207"/>
      <c r="X46" s="207"/>
      <c r="Y46" s="207"/>
      <c r="Z46" s="207"/>
      <c r="AA46" s="207"/>
      <c r="AB46" s="207"/>
      <c r="AC46" s="20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row>
    <row r="47" spans="2:53" s="37" customFormat="1" ht="9.9" customHeight="1">
      <c r="B47" s="119" t="s">
        <v>139</v>
      </c>
      <c r="C47" s="89"/>
      <c r="D47" s="89"/>
      <c r="E47" s="89"/>
      <c r="F47" s="89"/>
      <c r="G47" s="89"/>
      <c r="H47" s="89"/>
      <c r="I47" s="89"/>
      <c r="J47" s="89"/>
      <c r="K47" s="89"/>
      <c r="L47" s="89"/>
      <c r="M47" s="89"/>
      <c r="N47" s="89"/>
      <c r="O47" s="89"/>
      <c r="P47" s="89"/>
      <c r="Q47" s="89"/>
      <c r="R47" s="89"/>
      <c r="S47" s="120"/>
      <c r="T47" s="121"/>
      <c r="U47" s="80"/>
      <c r="V47" s="36"/>
      <c r="W47" s="208"/>
      <c r="X47" s="208"/>
      <c r="Y47" s="208"/>
      <c r="Z47" s="208"/>
      <c r="AA47" s="208"/>
      <c r="AB47" s="208"/>
      <c r="AC47" s="208"/>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row>
    <row r="48" spans="2:53" s="37" customFormat="1" ht="9.9" customHeight="1">
      <c r="B48" s="38"/>
      <c r="C48" s="36"/>
      <c r="D48" s="36"/>
      <c r="E48" s="36"/>
      <c r="F48" s="36"/>
      <c r="G48" s="36"/>
      <c r="H48" s="36"/>
      <c r="I48" s="36"/>
      <c r="J48" s="36"/>
      <c r="K48" s="36"/>
      <c r="L48" s="36"/>
      <c r="M48" s="36"/>
      <c r="N48" s="36"/>
      <c r="O48" s="36"/>
      <c r="P48" s="36"/>
      <c r="Q48" s="36"/>
      <c r="R48" s="36"/>
      <c r="S48" s="39"/>
      <c r="T48" s="40"/>
      <c r="U48" s="81"/>
      <c r="V48" s="36"/>
      <c r="W48" s="208"/>
      <c r="X48" s="208"/>
      <c r="Y48" s="208"/>
      <c r="Z48" s="208"/>
      <c r="AA48" s="208"/>
      <c r="AB48" s="208"/>
      <c r="AC48" s="208"/>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row>
    <row r="49" spans="2:53" s="37" customFormat="1" ht="9.9" customHeight="1">
      <c r="B49" s="38"/>
      <c r="C49" s="36"/>
      <c r="D49" s="36"/>
      <c r="E49" s="36"/>
      <c r="F49" s="36"/>
      <c r="G49" s="36"/>
      <c r="H49" s="36"/>
      <c r="I49" s="36"/>
      <c r="J49" s="36"/>
      <c r="K49" s="36"/>
      <c r="L49" s="36"/>
      <c r="M49" s="36"/>
      <c r="N49" s="36"/>
      <c r="O49" s="36"/>
      <c r="P49" s="36"/>
      <c r="Q49" s="36"/>
      <c r="R49" s="36"/>
      <c r="S49" s="39"/>
      <c r="T49" s="40"/>
      <c r="U49" s="81"/>
      <c r="V49" s="36"/>
      <c r="W49" s="208"/>
      <c r="X49" s="208"/>
      <c r="Y49" s="208"/>
      <c r="Z49" s="208"/>
      <c r="AA49" s="208"/>
      <c r="AB49" s="208"/>
      <c r="AC49" s="208"/>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row>
    <row r="50" spans="2:53" s="28" customFormat="1" ht="10.5" customHeight="1">
      <c r="B50" s="27"/>
      <c r="C50" s="27"/>
      <c r="D50" s="27"/>
      <c r="E50" s="27"/>
      <c r="F50" s="27"/>
      <c r="G50" s="27"/>
      <c r="H50" s="27"/>
      <c r="I50" s="27"/>
      <c r="J50" s="27"/>
      <c r="K50" s="27"/>
      <c r="L50" s="27"/>
      <c r="M50" s="27"/>
      <c r="N50" s="41"/>
      <c r="O50" s="27"/>
      <c r="P50" s="27"/>
      <c r="Q50" s="41"/>
      <c r="R50" s="41"/>
      <c r="S50" s="27"/>
      <c r="T50" s="27"/>
      <c r="U50" s="82"/>
      <c r="V50" s="27"/>
      <c r="W50" s="207"/>
      <c r="X50" s="207"/>
      <c r="Y50" s="207"/>
      <c r="Z50" s="207"/>
      <c r="AA50" s="207"/>
      <c r="AB50" s="207"/>
      <c r="AC50" s="20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row>
    <row r="51" spans="2:53" s="28" customFormat="1" ht="10.5" customHeight="1">
      <c r="B51" s="27"/>
      <c r="C51" s="27"/>
      <c r="D51" s="27"/>
      <c r="E51" s="27"/>
      <c r="F51" s="27"/>
      <c r="G51" s="27"/>
      <c r="H51" s="27"/>
      <c r="I51" s="27"/>
      <c r="J51" s="27"/>
      <c r="K51" s="27"/>
      <c r="L51" s="27"/>
      <c r="M51" s="27"/>
      <c r="N51" s="27"/>
      <c r="O51" s="27"/>
      <c r="P51" s="27"/>
      <c r="Q51" s="27"/>
      <c r="R51" s="27"/>
      <c r="S51" s="27"/>
      <c r="T51" s="27"/>
      <c r="U51" s="82"/>
      <c r="V51" s="27"/>
      <c r="W51" s="207"/>
      <c r="X51" s="207"/>
      <c r="Y51" s="207"/>
      <c r="Z51" s="207"/>
      <c r="AA51" s="207"/>
      <c r="AB51" s="207"/>
      <c r="AC51" s="20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2:53" s="28" customFormat="1" ht="10.5" customHeight="1">
      <c r="B52" s="27"/>
      <c r="C52" s="27"/>
      <c r="D52" s="27"/>
      <c r="E52" s="27"/>
      <c r="F52" s="27"/>
      <c r="G52" s="27"/>
      <c r="H52" s="27"/>
      <c r="I52" s="27"/>
      <c r="J52" s="27"/>
      <c r="K52" s="27"/>
      <c r="L52" s="27"/>
      <c r="M52" s="27"/>
      <c r="N52" s="42"/>
      <c r="O52" s="42"/>
      <c r="P52" s="42"/>
      <c r="Q52" s="42"/>
      <c r="R52" s="42"/>
      <c r="S52" s="42"/>
      <c r="T52" s="27"/>
      <c r="U52" s="83"/>
      <c r="V52" s="27"/>
      <c r="W52" s="207"/>
      <c r="X52" s="207"/>
      <c r="Y52" s="207"/>
      <c r="Z52" s="207"/>
      <c r="AA52" s="207"/>
      <c r="AB52" s="207"/>
      <c r="AC52" s="20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2:53" s="28" customFormat="1" ht="10.5" customHeight="1">
      <c r="B53" s="27"/>
      <c r="C53" s="27"/>
      <c r="D53" s="27"/>
      <c r="E53" s="27"/>
      <c r="F53" s="27"/>
      <c r="G53" s="27"/>
      <c r="H53" s="27"/>
      <c r="I53" s="27"/>
      <c r="J53" s="27"/>
      <c r="K53" s="27"/>
      <c r="L53" s="27"/>
      <c r="M53" s="27"/>
      <c r="N53" s="42"/>
      <c r="O53" s="42"/>
      <c r="P53" s="42"/>
      <c r="Q53" s="42"/>
      <c r="R53" s="42"/>
      <c r="S53" s="42"/>
      <c r="T53" s="27"/>
      <c r="U53" s="83"/>
      <c r="V53" s="27"/>
      <c r="W53" s="207"/>
      <c r="X53" s="207"/>
      <c r="Y53" s="207"/>
      <c r="Z53" s="207"/>
      <c r="AA53" s="207"/>
      <c r="AB53" s="207"/>
      <c r="AC53" s="20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row>
    <row r="54" spans="2:53" s="28" customFormat="1" ht="10.5" customHeight="1">
      <c r="B54" s="27"/>
      <c r="C54" s="27"/>
      <c r="D54" s="27"/>
      <c r="E54" s="27"/>
      <c r="F54" s="27"/>
      <c r="G54" s="27"/>
      <c r="H54" s="27"/>
      <c r="I54" s="27"/>
      <c r="J54" s="27"/>
      <c r="K54" s="27"/>
      <c r="L54" s="27"/>
      <c r="M54" s="27"/>
      <c r="N54" s="42"/>
      <c r="O54" s="42"/>
      <c r="P54" s="42"/>
      <c r="Q54" s="42"/>
      <c r="R54" s="42"/>
      <c r="S54" s="42"/>
      <c r="T54" s="27"/>
      <c r="U54" s="83"/>
      <c r="V54" s="27"/>
      <c r="W54" s="207"/>
      <c r="X54" s="207"/>
      <c r="Y54" s="207"/>
      <c r="Z54" s="207"/>
      <c r="AA54" s="207"/>
      <c r="AB54" s="207"/>
      <c r="AC54" s="20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row>
    <row r="55" spans="2:53" s="28" customFormat="1" ht="10.5" customHeight="1">
      <c r="B55" s="27"/>
      <c r="C55" s="27"/>
      <c r="D55" s="27"/>
      <c r="E55" s="27"/>
      <c r="F55" s="27"/>
      <c r="G55" s="27"/>
      <c r="H55" s="27"/>
      <c r="I55" s="27"/>
      <c r="J55" s="27"/>
      <c r="K55" s="27"/>
      <c r="L55" s="27"/>
      <c r="M55" s="27"/>
      <c r="N55" s="27"/>
      <c r="O55" s="27"/>
      <c r="P55" s="27"/>
      <c r="Q55" s="27"/>
      <c r="R55" s="27"/>
      <c r="S55" s="27"/>
      <c r="T55" s="27"/>
      <c r="U55" s="82"/>
      <c r="V55" s="27"/>
      <c r="W55" s="207"/>
      <c r="X55" s="207"/>
      <c r="Y55" s="207"/>
      <c r="Z55" s="207"/>
      <c r="AA55" s="207"/>
      <c r="AB55" s="207"/>
      <c r="AC55" s="20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row>
    <row r="56" spans="2:53" s="28" customFormat="1" ht="10.5" customHeight="1">
      <c r="B56" s="27"/>
      <c r="C56" s="27"/>
      <c r="D56" s="27"/>
      <c r="E56" s="27"/>
      <c r="F56" s="27"/>
      <c r="G56" s="27"/>
      <c r="H56" s="27"/>
      <c r="I56" s="27"/>
      <c r="J56" s="27"/>
      <c r="K56" s="27"/>
      <c r="L56" s="27"/>
      <c r="M56" s="27"/>
      <c r="N56" s="27"/>
      <c r="O56" s="27"/>
      <c r="P56" s="27"/>
      <c r="Q56" s="27"/>
      <c r="R56" s="27"/>
      <c r="S56" s="27"/>
      <c r="T56" s="27"/>
      <c r="U56" s="82"/>
      <c r="V56" s="27"/>
      <c r="W56" s="207"/>
      <c r="X56" s="207"/>
      <c r="Y56" s="207"/>
      <c r="Z56" s="207"/>
      <c r="AA56" s="207"/>
      <c r="AB56" s="207"/>
      <c r="AC56" s="20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row>
    <row r="57" spans="2:53" s="28" customFormat="1" ht="10.5" customHeight="1">
      <c r="B57" s="27"/>
      <c r="C57" s="27"/>
      <c r="D57" s="27"/>
      <c r="E57" s="27"/>
      <c r="F57" s="27"/>
      <c r="G57" s="27"/>
      <c r="H57" s="27"/>
      <c r="I57" s="27"/>
      <c r="J57" s="27"/>
      <c r="K57" s="27"/>
      <c r="L57" s="27"/>
      <c r="M57" s="27"/>
      <c r="N57" s="27"/>
      <c r="O57" s="27"/>
      <c r="P57" s="27"/>
      <c r="Q57" s="27"/>
      <c r="R57" s="27"/>
      <c r="S57" s="27"/>
      <c r="T57" s="27"/>
      <c r="U57" s="82"/>
      <c r="V57" s="27"/>
      <c r="W57" s="207"/>
      <c r="X57" s="207"/>
      <c r="Y57" s="207"/>
      <c r="Z57" s="207"/>
      <c r="AA57" s="207"/>
      <c r="AB57" s="207"/>
      <c r="AC57" s="20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row>
    <row r="58" spans="2:53" s="28" customFormat="1" ht="10.5" customHeight="1">
      <c r="B58" s="27"/>
      <c r="C58" s="27"/>
      <c r="D58" s="27"/>
      <c r="E58" s="27"/>
      <c r="F58" s="27"/>
      <c r="G58" s="27"/>
      <c r="H58" s="27"/>
      <c r="I58" s="27"/>
      <c r="J58" s="27"/>
      <c r="K58" s="27"/>
      <c r="L58" s="27"/>
      <c r="M58" s="27"/>
      <c r="N58" s="27"/>
      <c r="O58" s="27"/>
      <c r="P58" s="27"/>
      <c r="Q58" s="27"/>
      <c r="R58" s="27"/>
      <c r="S58" s="27"/>
      <c r="T58" s="27"/>
      <c r="U58" s="82"/>
      <c r="V58" s="27"/>
      <c r="W58" s="207"/>
      <c r="X58" s="207"/>
      <c r="Y58" s="207"/>
      <c r="Z58" s="207"/>
      <c r="AA58" s="207"/>
      <c r="AB58" s="207"/>
      <c r="AC58" s="20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row>
    <row r="59" spans="2:53" s="28" customFormat="1" ht="13.8">
      <c r="B59" s="27"/>
      <c r="C59" s="27"/>
      <c r="D59" s="27"/>
      <c r="E59" s="27"/>
      <c r="F59" s="27"/>
      <c r="G59" s="27"/>
      <c r="H59" s="27"/>
      <c r="I59" s="27"/>
      <c r="J59" s="27"/>
      <c r="K59" s="27"/>
      <c r="L59" s="27"/>
      <c r="M59" s="27"/>
      <c r="N59" s="27"/>
      <c r="O59" s="27"/>
      <c r="P59" s="27"/>
      <c r="Q59" s="27"/>
      <c r="R59" s="27"/>
      <c r="S59" s="27"/>
      <c r="T59" s="27"/>
      <c r="U59" s="82"/>
      <c r="V59" s="27"/>
      <c r="W59" s="207"/>
      <c r="X59" s="207"/>
      <c r="Y59" s="207"/>
      <c r="Z59" s="207"/>
      <c r="AA59" s="207"/>
      <c r="AB59" s="207"/>
      <c r="AC59" s="20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row>
    <row r="60" spans="2:53" s="28" customFormat="1" ht="13.8">
      <c r="B60" s="27"/>
      <c r="C60" s="27"/>
      <c r="D60" s="27"/>
      <c r="E60" s="27"/>
      <c r="F60" s="27"/>
      <c r="G60" s="27"/>
      <c r="H60" s="27"/>
      <c r="I60" s="27"/>
      <c r="J60" s="27"/>
      <c r="K60" s="27"/>
      <c r="L60" s="27"/>
      <c r="M60" s="27"/>
      <c r="N60" s="27"/>
      <c r="O60" s="27"/>
      <c r="P60" s="27"/>
      <c r="Q60" s="27"/>
      <c r="R60" s="27"/>
      <c r="S60" s="27"/>
      <c r="T60" s="27"/>
      <c r="U60" s="82"/>
      <c r="V60" s="27"/>
      <c r="W60" s="207"/>
      <c r="X60" s="207"/>
      <c r="Y60" s="207"/>
      <c r="Z60" s="207"/>
      <c r="AA60" s="207"/>
      <c r="AB60" s="207"/>
      <c r="AC60" s="20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row>
    <row r="61" spans="2:53" s="28" customFormat="1" ht="13.8">
      <c r="B61" s="27"/>
      <c r="C61" s="27"/>
      <c r="D61" s="27"/>
      <c r="E61" s="27"/>
      <c r="F61" s="27"/>
      <c r="G61" s="27"/>
      <c r="H61" s="27"/>
      <c r="I61" s="27"/>
      <c r="J61" s="27"/>
      <c r="K61" s="27"/>
      <c r="L61" s="27"/>
      <c r="M61" s="27"/>
      <c r="N61" s="27"/>
      <c r="O61" s="27"/>
      <c r="P61" s="27"/>
      <c r="Q61" s="27"/>
      <c r="R61" s="27"/>
      <c r="S61" s="27"/>
      <c r="T61" s="27"/>
      <c r="U61" s="82"/>
      <c r="V61" s="27"/>
      <c r="W61" s="207"/>
      <c r="X61" s="207"/>
      <c r="Y61" s="207"/>
      <c r="Z61" s="207"/>
      <c r="AA61" s="207"/>
      <c r="AB61" s="207"/>
      <c r="AC61" s="20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row>
    <row r="62" spans="2:53" s="28" customFormat="1" ht="13.8">
      <c r="B62" s="27"/>
      <c r="C62" s="27"/>
      <c r="D62" s="27"/>
      <c r="E62" s="27"/>
      <c r="F62" s="27"/>
      <c r="G62" s="27"/>
      <c r="H62" s="27"/>
      <c r="I62" s="27"/>
      <c r="J62" s="27"/>
      <c r="K62" s="27"/>
      <c r="L62" s="27"/>
      <c r="M62" s="27"/>
      <c r="N62" s="27"/>
      <c r="O62" s="27"/>
      <c r="P62" s="27"/>
      <c r="Q62" s="27"/>
      <c r="R62" s="27"/>
      <c r="S62" s="27"/>
      <c r="T62" s="27"/>
      <c r="U62" s="82"/>
      <c r="V62" s="27"/>
      <c r="W62" s="207"/>
      <c r="X62" s="207"/>
      <c r="Y62" s="207"/>
      <c r="Z62" s="207"/>
      <c r="AA62" s="207"/>
      <c r="AB62" s="207"/>
      <c r="AC62" s="20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row>
    <row r="63" spans="2:53" s="28" customFormat="1" ht="13.8">
      <c r="B63" s="27"/>
      <c r="C63" s="27"/>
      <c r="D63" s="27"/>
      <c r="E63" s="27"/>
      <c r="F63" s="27"/>
      <c r="G63" s="27"/>
      <c r="H63" s="27"/>
      <c r="I63" s="27"/>
      <c r="J63" s="27"/>
      <c r="K63" s="27"/>
      <c r="L63" s="27"/>
      <c r="M63" s="27"/>
      <c r="N63" s="27"/>
      <c r="O63" s="27"/>
      <c r="P63" s="27"/>
      <c r="Q63" s="27"/>
      <c r="R63" s="27"/>
      <c r="S63" s="27"/>
      <c r="T63" s="27"/>
      <c r="U63" s="82"/>
      <c r="V63" s="27"/>
      <c r="W63" s="207"/>
      <c r="X63" s="207"/>
      <c r="Y63" s="207"/>
      <c r="Z63" s="207"/>
      <c r="AA63" s="207"/>
      <c r="AB63" s="207"/>
      <c r="AC63" s="20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row>
    <row r="64" spans="2:53" s="28" customFormat="1" ht="13.8">
      <c r="B64" s="27"/>
      <c r="C64" s="27"/>
      <c r="D64" s="27"/>
      <c r="E64" s="27"/>
      <c r="F64" s="27"/>
      <c r="G64" s="27"/>
      <c r="H64" s="27"/>
      <c r="I64" s="27"/>
      <c r="J64" s="27"/>
      <c r="K64" s="27"/>
      <c r="L64" s="27"/>
      <c r="M64" s="27"/>
      <c r="N64" s="27"/>
      <c r="O64" s="27"/>
      <c r="P64" s="27"/>
      <c r="Q64" s="27"/>
      <c r="R64" s="27"/>
      <c r="S64" s="27"/>
      <c r="T64" s="27"/>
      <c r="U64" s="82"/>
      <c r="V64" s="27"/>
      <c r="W64" s="207"/>
      <c r="X64" s="207"/>
      <c r="Y64" s="207"/>
      <c r="Z64" s="207"/>
      <c r="AA64" s="207"/>
      <c r="AB64" s="207"/>
      <c r="AC64" s="20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row>
    <row r="65" spans="2:53" s="28" customFormat="1" ht="13.8">
      <c r="B65" s="27"/>
      <c r="C65" s="27"/>
      <c r="D65" s="27"/>
      <c r="E65" s="27"/>
      <c r="F65" s="27"/>
      <c r="G65" s="27"/>
      <c r="H65" s="27"/>
      <c r="I65" s="27"/>
      <c r="J65" s="27"/>
      <c r="K65" s="27"/>
      <c r="L65" s="27"/>
      <c r="M65" s="27"/>
      <c r="N65" s="27"/>
      <c r="O65" s="27"/>
      <c r="P65" s="27"/>
      <c r="Q65" s="27"/>
      <c r="R65" s="27"/>
      <c r="S65" s="27"/>
      <c r="T65" s="27"/>
      <c r="U65" s="82"/>
      <c r="V65" s="27"/>
      <c r="W65" s="207"/>
      <c r="X65" s="207"/>
      <c r="Y65" s="207"/>
      <c r="Z65" s="207"/>
      <c r="AA65" s="207"/>
      <c r="AB65" s="207"/>
      <c r="AC65" s="20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row>
    <row r="66" spans="2:53" s="28" customFormat="1" ht="13.8">
      <c r="B66" s="27"/>
      <c r="C66" s="27"/>
      <c r="D66" s="27"/>
      <c r="E66" s="27"/>
      <c r="F66" s="27"/>
      <c r="G66" s="27"/>
      <c r="H66" s="27"/>
      <c r="I66" s="27"/>
      <c r="J66" s="27"/>
      <c r="K66" s="27"/>
      <c r="L66" s="27"/>
      <c r="M66" s="27"/>
      <c r="N66" s="27"/>
      <c r="O66" s="27"/>
      <c r="P66" s="27"/>
      <c r="Q66" s="27"/>
      <c r="R66" s="27"/>
      <c r="S66" s="27"/>
      <c r="T66" s="27"/>
      <c r="U66" s="82"/>
      <c r="V66" s="27"/>
      <c r="W66" s="207"/>
      <c r="X66" s="207"/>
      <c r="Y66" s="207"/>
      <c r="Z66" s="207"/>
      <c r="AA66" s="207"/>
      <c r="AB66" s="207"/>
      <c r="AC66" s="20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row>
    <row r="67" spans="2:53" s="28" customFormat="1" ht="13.8">
      <c r="B67" s="27"/>
      <c r="C67" s="27"/>
      <c r="D67" s="27"/>
      <c r="E67" s="27"/>
      <c r="F67" s="27"/>
      <c r="G67" s="27"/>
      <c r="H67" s="27"/>
      <c r="I67" s="27"/>
      <c r="J67" s="27"/>
      <c r="K67" s="27"/>
      <c r="L67" s="27"/>
      <c r="M67" s="27"/>
      <c r="N67" s="27"/>
      <c r="O67" s="27"/>
      <c r="P67" s="27"/>
      <c r="Q67" s="27"/>
      <c r="R67" s="27"/>
      <c r="S67" s="27"/>
      <c r="T67" s="27"/>
      <c r="U67" s="82"/>
      <c r="V67" s="27"/>
      <c r="W67" s="207"/>
      <c r="X67" s="207"/>
      <c r="Y67" s="207"/>
      <c r="Z67" s="207"/>
      <c r="AA67" s="207"/>
      <c r="AB67" s="207"/>
      <c r="AC67" s="20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2:53" s="28" customFormat="1" ht="13.8">
      <c r="B68" s="27"/>
      <c r="C68" s="27"/>
      <c r="D68" s="27"/>
      <c r="E68" s="27"/>
      <c r="F68" s="27"/>
      <c r="G68" s="27"/>
      <c r="H68" s="27"/>
      <c r="I68" s="27"/>
      <c r="J68" s="27"/>
      <c r="K68" s="27"/>
      <c r="L68" s="27"/>
      <c r="M68" s="27"/>
      <c r="N68" s="27"/>
      <c r="O68" s="27"/>
      <c r="P68" s="27"/>
      <c r="Q68" s="27"/>
      <c r="R68" s="27"/>
      <c r="S68" s="27"/>
      <c r="T68" s="27"/>
      <c r="U68" s="82"/>
      <c r="V68" s="27"/>
      <c r="W68" s="207"/>
      <c r="X68" s="207"/>
      <c r="Y68" s="207"/>
      <c r="Z68" s="207"/>
      <c r="AA68" s="207"/>
      <c r="AB68" s="207"/>
      <c r="AC68" s="20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2:53" s="28" customFormat="1" ht="13.8">
      <c r="B69" s="27"/>
      <c r="C69" s="27"/>
      <c r="D69" s="27"/>
      <c r="E69" s="27"/>
      <c r="F69" s="27"/>
      <c r="G69" s="27"/>
      <c r="H69" s="27"/>
      <c r="I69" s="27"/>
      <c r="J69" s="27"/>
      <c r="K69" s="27"/>
      <c r="L69" s="27"/>
      <c r="M69" s="27"/>
      <c r="N69" s="27"/>
      <c r="O69" s="27"/>
      <c r="P69" s="27"/>
      <c r="Q69" s="27"/>
      <c r="R69" s="27"/>
      <c r="S69" s="27"/>
      <c r="T69" s="27"/>
      <c r="U69" s="82"/>
      <c r="V69" s="27"/>
      <c r="W69" s="207"/>
      <c r="X69" s="207"/>
      <c r="Y69" s="207"/>
      <c r="Z69" s="207"/>
      <c r="AA69" s="207"/>
      <c r="AB69" s="207"/>
      <c r="AC69" s="20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2:53" s="28" customFormat="1" ht="13.8">
      <c r="B70" s="27"/>
      <c r="C70" s="27"/>
      <c r="D70" s="27"/>
      <c r="E70" s="27"/>
      <c r="F70" s="27"/>
      <c r="G70" s="27"/>
      <c r="H70" s="27"/>
      <c r="I70" s="27"/>
      <c r="J70" s="27"/>
      <c r="K70" s="27"/>
      <c r="L70" s="27"/>
      <c r="M70" s="27"/>
      <c r="N70" s="27"/>
      <c r="O70" s="27"/>
      <c r="P70" s="27"/>
      <c r="Q70" s="27"/>
      <c r="R70" s="27"/>
      <c r="S70" s="27"/>
      <c r="T70" s="27"/>
      <c r="U70" s="82"/>
      <c r="V70" s="27"/>
      <c r="W70" s="207"/>
      <c r="X70" s="207"/>
      <c r="Y70" s="207"/>
      <c r="Z70" s="207"/>
      <c r="AA70" s="207"/>
      <c r="AB70" s="207"/>
      <c r="AC70" s="20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2:53" s="28" customFormat="1" ht="13.8">
      <c r="B71" s="27"/>
      <c r="C71" s="27"/>
      <c r="D71" s="27"/>
      <c r="E71" s="27"/>
      <c r="F71" s="27"/>
      <c r="G71" s="27"/>
      <c r="H71" s="27"/>
      <c r="I71" s="27"/>
      <c r="J71" s="27"/>
      <c r="K71" s="27"/>
      <c r="L71" s="27"/>
      <c r="M71" s="27"/>
      <c r="N71" s="27"/>
      <c r="O71" s="27"/>
      <c r="P71" s="27"/>
      <c r="Q71" s="27"/>
      <c r="R71" s="27"/>
      <c r="S71" s="27"/>
      <c r="T71" s="27"/>
      <c r="U71" s="82"/>
      <c r="V71" s="27"/>
      <c r="W71" s="207"/>
      <c r="X71" s="207"/>
      <c r="Y71" s="207"/>
      <c r="Z71" s="207"/>
      <c r="AA71" s="207"/>
      <c r="AB71" s="207"/>
      <c r="AC71" s="20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row>
    <row r="72" spans="2:53" s="28" customFormat="1" ht="13.8">
      <c r="B72" s="27"/>
      <c r="C72" s="27"/>
      <c r="D72" s="27"/>
      <c r="E72" s="27"/>
      <c r="F72" s="27"/>
      <c r="G72" s="27"/>
      <c r="H72" s="27"/>
      <c r="I72" s="27"/>
      <c r="J72" s="27"/>
      <c r="K72" s="27"/>
      <c r="L72" s="27"/>
      <c r="M72" s="27"/>
      <c r="N72" s="27"/>
      <c r="O72" s="27"/>
      <c r="P72" s="27"/>
      <c r="Q72" s="27"/>
      <c r="R72" s="27"/>
      <c r="S72" s="27"/>
      <c r="T72" s="27"/>
      <c r="U72" s="82"/>
      <c r="V72" s="27"/>
      <c r="W72" s="207"/>
      <c r="X72" s="207"/>
      <c r="Y72" s="207"/>
      <c r="Z72" s="207"/>
      <c r="AA72" s="207"/>
      <c r="AB72" s="207"/>
      <c r="AC72" s="20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2:53" s="28" customFormat="1" ht="13.8">
      <c r="B73" s="27"/>
      <c r="C73" s="27"/>
      <c r="D73" s="27"/>
      <c r="E73" s="27"/>
      <c r="F73" s="27"/>
      <c r="G73" s="27"/>
      <c r="H73" s="27"/>
      <c r="I73" s="27"/>
      <c r="J73" s="27"/>
      <c r="K73" s="27"/>
      <c r="L73" s="27"/>
      <c r="M73" s="27"/>
      <c r="N73" s="27"/>
      <c r="O73" s="27"/>
      <c r="P73" s="27"/>
      <c r="Q73" s="27"/>
      <c r="R73" s="27"/>
      <c r="S73" s="27"/>
      <c r="T73" s="27"/>
      <c r="U73" s="82"/>
      <c r="V73" s="27"/>
      <c r="W73" s="207"/>
      <c r="X73" s="207"/>
      <c r="Y73" s="207"/>
      <c r="Z73" s="207"/>
      <c r="AA73" s="207"/>
      <c r="AB73" s="207"/>
      <c r="AC73" s="20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2:53" s="28" customFormat="1" ht="13.8">
      <c r="B74" s="27"/>
      <c r="C74" s="27"/>
      <c r="D74" s="27"/>
      <c r="E74" s="27"/>
      <c r="F74" s="27"/>
      <c r="G74" s="27"/>
      <c r="H74" s="27"/>
      <c r="I74" s="27"/>
      <c r="J74" s="27"/>
      <c r="K74" s="27"/>
      <c r="L74" s="27"/>
      <c r="M74" s="27"/>
      <c r="N74" s="27"/>
      <c r="O74" s="27"/>
      <c r="P74" s="27"/>
      <c r="Q74" s="27"/>
      <c r="R74" s="27"/>
      <c r="S74" s="27"/>
      <c r="T74" s="27"/>
      <c r="U74" s="82"/>
      <c r="V74" s="27"/>
      <c r="W74" s="207"/>
      <c r="X74" s="207"/>
      <c r="Y74" s="207"/>
      <c r="Z74" s="207"/>
      <c r="AA74" s="207"/>
      <c r="AB74" s="207"/>
      <c r="AC74" s="20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row>
    <row r="75" spans="2:53" s="28" customFormat="1" ht="13.8">
      <c r="B75" s="27"/>
      <c r="C75" s="27"/>
      <c r="D75" s="27"/>
      <c r="E75" s="27"/>
      <c r="F75" s="27"/>
      <c r="G75" s="27"/>
      <c r="H75" s="27"/>
      <c r="I75" s="27"/>
      <c r="J75" s="27"/>
      <c r="K75" s="27"/>
      <c r="L75" s="27"/>
      <c r="M75" s="27"/>
      <c r="N75" s="27"/>
      <c r="O75" s="27"/>
      <c r="P75" s="27"/>
      <c r="Q75" s="27"/>
      <c r="R75" s="27"/>
      <c r="S75" s="27"/>
      <c r="T75" s="27"/>
      <c r="U75" s="82"/>
      <c r="V75" s="27"/>
      <c r="W75" s="207"/>
      <c r="X75" s="207"/>
      <c r="Y75" s="207"/>
      <c r="Z75" s="207"/>
      <c r="AA75" s="207"/>
      <c r="AB75" s="207"/>
      <c r="AC75" s="20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row>
    <row r="76" spans="2:53" s="28" customFormat="1" ht="13.8">
      <c r="B76" s="27"/>
      <c r="C76" s="27"/>
      <c r="D76" s="27"/>
      <c r="E76" s="27"/>
      <c r="F76" s="27"/>
      <c r="G76" s="27"/>
      <c r="H76" s="27"/>
      <c r="I76" s="27"/>
      <c r="J76" s="27"/>
      <c r="K76" s="27"/>
      <c r="L76" s="27"/>
      <c r="M76" s="27"/>
      <c r="N76" s="27"/>
      <c r="O76" s="27"/>
      <c r="P76" s="27"/>
      <c r="Q76" s="27"/>
      <c r="R76" s="27"/>
      <c r="S76" s="27"/>
      <c r="T76" s="27"/>
      <c r="U76" s="82"/>
      <c r="V76" s="27"/>
      <c r="W76" s="207"/>
      <c r="X76" s="207"/>
      <c r="Y76" s="207"/>
      <c r="Z76" s="207"/>
      <c r="AA76" s="207"/>
      <c r="AB76" s="207"/>
      <c r="AC76" s="20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2:53" s="28" customFormat="1" ht="13.8">
      <c r="B77" s="27"/>
      <c r="C77" s="27"/>
      <c r="D77" s="27"/>
      <c r="E77" s="27"/>
      <c r="F77" s="27"/>
      <c r="G77" s="27"/>
      <c r="H77" s="27"/>
      <c r="I77" s="27"/>
      <c r="J77" s="27"/>
      <c r="K77" s="27"/>
      <c r="L77" s="27"/>
      <c r="M77" s="27"/>
      <c r="N77" s="27"/>
      <c r="O77" s="27"/>
      <c r="P77" s="27"/>
      <c r="Q77" s="27"/>
      <c r="R77" s="27"/>
      <c r="S77" s="27"/>
      <c r="T77" s="27"/>
      <c r="U77" s="82"/>
      <c r="V77" s="27"/>
      <c r="W77" s="207"/>
      <c r="X77" s="207"/>
      <c r="Y77" s="207"/>
      <c r="Z77" s="207"/>
      <c r="AA77" s="207"/>
      <c r="AB77" s="207"/>
      <c r="AC77" s="20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2:53" s="28" customFormat="1" ht="13.8">
      <c r="B78" s="27"/>
      <c r="C78" s="27"/>
      <c r="D78" s="27"/>
      <c r="E78" s="27"/>
      <c r="F78" s="27"/>
      <c r="G78" s="27"/>
      <c r="H78" s="27"/>
      <c r="I78" s="27"/>
      <c r="J78" s="27"/>
      <c r="K78" s="27"/>
      <c r="L78" s="27"/>
      <c r="M78" s="27"/>
      <c r="N78" s="27"/>
      <c r="O78" s="27"/>
      <c r="P78" s="27"/>
      <c r="Q78" s="27"/>
      <c r="R78" s="27"/>
      <c r="S78" s="27"/>
      <c r="T78" s="27"/>
      <c r="U78" s="82"/>
      <c r="V78" s="27"/>
      <c r="W78" s="207"/>
      <c r="X78" s="207"/>
      <c r="Y78" s="207"/>
      <c r="Z78" s="207"/>
      <c r="AA78" s="207"/>
      <c r="AB78" s="207"/>
      <c r="AC78" s="20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2:53" s="28" customFormat="1" ht="13.8">
      <c r="B79" s="27"/>
      <c r="C79" s="27"/>
      <c r="D79" s="27"/>
      <c r="E79" s="27"/>
      <c r="F79" s="27"/>
      <c r="G79" s="27"/>
      <c r="H79" s="27"/>
      <c r="I79" s="27"/>
      <c r="J79" s="27"/>
      <c r="K79" s="27"/>
      <c r="L79" s="27"/>
      <c r="M79" s="27"/>
      <c r="N79" s="27"/>
      <c r="O79" s="27"/>
      <c r="P79" s="27"/>
      <c r="Q79" s="27"/>
      <c r="R79" s="27"/>
      <c r="S79" s="27"/>
      <c r="T79" s="27"/>
      <c r="U79" s="82"/>
      <c r="V79" s="27"/>
      <c r="W79" s="207"/>
      <c r="X79" s="207"/>
      <c r="Y79" s="207"/>
      <c r="Z79" s="207"/>
      <c r="AA79" s="207"/>
      <c r="AB79" s="207"/>
      <c r="AC79" s="20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row>
    <row r="80" spans="2:53" s="28" customFormat="1" ht="13.8">
      <c r="B80" s="27"/>
      <c r="C80" s="27"/>
      <c r="D80" s="27"/>
      <c r="E80" s="27"/>
      <c r="F80" s="27"/>
      <c r="G80" s="27"/>
      <c r="H80" s="27"/>
      <c r="I80" s="27"/>
      <c r="J80" s="27"/>
      <c r="K80" s="27"/>
      <c r="L80" s="27"/>
      <c r="M80" s="27"/>
      <c r="N80" s="27"/>
      <c r="O80" s="27"/>
      <c r="P80" s="27"/>
      <c r="Q80" s="27"/>
      <c r="R80" s="27"/>
      <c r="S80" s="27"/>
      <c r="T80" s="27"/>
      <c r="U80" s="82"/>
      <c r="V80" s="27"/>
      <c r="W80" s="207"/>
      <c r="X80" s="207"/>
      <c r="Y80" s="207"/>
      <c r="Z80" s="207"/>
      <c r="AA80" s="207"/>
      <c r="AB80" s="207"/>
      <c r="AC80" s="20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row>
    <row r="81" spans="2:53" s="28" customFormat="1" ht="13.8">
      <c r="B81" s="27"/>
      <c r="C81" s="27"/>
      <c r="D81" s="27"/>
      <c r="E81" s="27"/>
      <c r="F81" s="27"/>
      <c r="G81" s="27"/>
      <c r="H81" s="27"/>
      <c r="I81" s="27"/>
      <c r="J81" s="27"/>
      <c r="K81" s="27"/>
      <c r="L81" s="27"/>
      <c r="M81" s="27"/>
      <c r="N81" s="27"/>
      <c r="O81" s="27"/>
      <c r="P81" s="27"/>
      <c r="Q81" s="27"/>
      <c r="R81" s="27"/>
      <c r="S81" s="27"/>
      <c r="T81" s="27"/>
      <c r="U81" s="82"/>
      <c r="V81" s="27"/>
      <c r="W81" s="207"/>
      <c r="X81" s="207"/>
      <c r="Y81" s="207"/>
      <c r="Z81" s="207"/>
      <c r="AA81" s="207"/>
      <c r="AB81" s="207"/>
      <c r="AC81" s="20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2:53" s="28" customFormat="1" ht="13.8">
      <c r="B82" s="27"/>
      <c r="C82" s="27"/>
      <c r="D82" s="27"/>
      <c r="E82" s="27"/>
      <c r="F82" s="27"/>
      <c r="G82" s="27"/>
      <c r="H82" s="27"/>
      <c r="I82" s="27"/>
      <c r="J82" s="27"/>
      <c r="K82" s="27"/>
      <c r="L82" s="27"/>
      <c r="M82" s="27"/>
      <c r="N82" s="27"/>
      <c r="O82" s="27"/>
      <c r="P82" s="27"/>
      <c r="Q82" s="27"/>
      <c r="R82" s="27"/>
      <c r="S82" s="27"/>
      <c r="T82" s="27"/>
      <c r="U82" s="82"/>
      <c r="V82" s="27"/>
      <c r="W82" s="207"/>
      <c r="X82" s="207"/>
      <c r="Y82" s="207"/>
      <c r="Z82" s="207"/>
      <c r="AA82" s="207"/>
      <c r="AB82" s="207"/>
      <c r="AC82" s="20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row>
    <row r="83" spans="2:53" s="28" customFormat="1" ht="13.8">
      <c r="B83" s="27"/>
      <c r="C83" s="27"/>
      <c r="D83" s="27"/>
      <c r="E83" s="27"/>
      <c r="F83" s="27"/>
      <c r="G83" s="27"/>
      <c r="H83" s="27"/>
      <c r="I83" s="27"/>
      <c r="J83" s="27"/>
      <c r="K83" s="27"/>
      <c r="L83" s="27"/>
      <c r="M83" s="27"/>
      <c r="N83" s="27"/>
      <c r="O83" s="27"/>
      <c r="P83" s="27"/>
      <c r="Q83" s="27"/>
      <c r="R83" s="27"/>
      <c r="S83" s="27"/>
      <c r="T83" s="27"/>
      <c r="U83" s="82"/>
      <c r="V83" s="27"/>
      <c r="W83" s="207"/>
      <c r="X83" s="207"/>
      <c r="Y83" s="207"/>
      <c r="Z83" s="207"/>
      <c r="AA83" s="207"/>
      <c r="AB83" s="207"/>
      <c r="AC83" s="20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row>
    <row r="84" spans="2:53" s="28" customFormat="1" ht="13.8">
      <c r="B84" s="27"/>
      <c r="C84" s="27"/>
      <c r="D84" s="27"/>
      <c r="E84" s="27"/>
      <c r="F84" s="27"/>
      <c r="G84" s="27"/>
      <c r="H84" s="27"/>
      <c r="I84" s="27"/>
      <c r="J84" s="27"/>
      <c r="K84" s="27"/>
      <c r="L84" s="27"/>
      <c r="M84" s="27"/>
      <c r="N84" s="27"/>
      <c r="O84" s="27"/>
      <c r="P84" s="27"/>
      <c r="Q84" s="27"/>
      <c r="R84" s="27"/>
      <c r="S84" s="27"/>
      <c r="T84" s="27"/>
      <c r="U84" s="82"/>
      <c r="V84" s="27"/>
      <c r="W84" s="207"/>
      <c r="X84" s="207"/>
      <c r="Y84" s="207"/>
      <c r="Z84" s="207"/>
      <c r="AA84" s="207"/>
      <c r="AB84" s="207"/>
      <c r="AC84" s="20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row>
    <row r="85" spans="2:53" s="28" customFormat="1" ht="13.8">
      <c r="B85" s="27"/>
      <c r="C85" s="27"/>
      <c r="D85" s="27"/>
      <c r="E85" s="27"/>
      <c r="F85" s="27"/>
      <c r="G85" s="27"/>
      <c r="H85" s="27"/>
      <c r="I85" s="27"/>
      <c r="J85" s="27"/>
      <c r="K85" s="27"/>
      <c r="L85" s="27"/>
      <c r="M85" s="27"/>
      <c r="N85" s="27"/>
      <c r="O85" s="27"/>
      <c r="P85" s="27"/>
      <c r="Q85" s="27"/>
      <c r="R85" s="27"/>
      <c r="S85" s="27"/>
      <c r="T85" s="27"/>
      <c r="U85" s="82"/>
      <c r="V85" s="27"/>
      <c r="W85" s="207"/>
      <c r="X85" s="207"/>
      <c r="Y85" s="207"/>
      <c r="Z85" s="207"/>
      <c r="AA85" s="207"/>
      <c r="AB85" s="207"/>
      <c r="AC85" s="20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row>
    <row r="86" spans="2:53" s="28" customFormat="1" ht="13.8">
      <c r="B86" s="27"/>
      <c r="C86" s="27"/>
      <c r="D86" s="27"/>
      <c r="E86" s="27"/>
      <c r="F86" s="27"/>
      <c r="G86" s="27"/>
      <c r="H86" s="27"/>
      <c r="I86" s="27"/>
      <c r="J86" s="27"/>
      <c r="K86" s="27"/>
      <c r="L86" s="27"/>
      <c r="M86" s="27"/>
      <c r="N86" s="27"/>
      <c r="O86" s="27"/>
      <c r="P86" s="27"/>
      <c r="Q86" s="27"/>
      <c r="R86" s="27"/>
      <c r="S86" s="27"/>
      <c r="T86" s="27"/>
      <c r="U86" s="82"/>
      <c r="V86" s="27"/>
      <c r="W86" s="207"/>
      <c r="X86" s="207"/>
      <c r="Y86" s="207"/>
      <c r="Z86" s="207"/>
      <c r="AA86" s="207"/>
      <c r="AB86" s="207"/>
      <c r="AC86" s="20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row>
    <row r="87" spans="2:53" s="28" customFormat="1" ht="13.8">
      <c r="B87" s="27"/>
      <c r="C87" s="27"/>
      <c r="D87" s="27"/>
      <c r="E87" s="27"/>
      <c r="F87" s="27"/>
      <c r="G87" s="27"/>
      <c r="H87" s="27"/>
      <c r="I87" s="27"/>
      <c r="J87" s="27"/>
      <c r="K87" s="27"/>
      <c r="L87" s="27"/>
      <c r="M87" s="27"/>
      <c r="N87" s="27"/>
      <c r="O87" s="27"/>
      <c r="P87" s="27"/>
      <c r="Q87" s="27"/>
      <c r="R87" s="27"/>
      <c r="S87" s="27"/>
      <c r="T87" s="27"/>
      <c r="U87" s="82"/>
      <c r="V87" s="27"/>
      <c r="W87" s="207"/>
      <c r="X87" s="207"/>
      <c r="Y87" s="207"/>
      <c r="Z87" s="207"/>
      <c r="AA87" s="207"/>
      <c r="AB87" s="207"/>
      <c r="AC87" s="20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row>
    <row r="88" spans="2:53" s="28" customFormat="1" ht="13.8">
      <c r="B88" s="27"/>
      <c r="C88" s="27"/>
      <c r="D88" s="27"/>
      <c r="E88" s="27"/>
      <c r="F88" s="27"/>
      <c r="G88" s="27"/>
      <c r="H88" s="27"/>
      <c r="I88" s="27"/>
      <c r="J88" s="27"/>
      <c r="K88" s="27"/>
      <c r="L88" s="27"/>
      <c r="M88" s="27"/>
      <c r="N88" s="27"/>
      <c r="O88" s="27"/>
      <c r="P88" s="27"/>
      <c r="Q88" s="27"/>
      <c r="R88" s="27"/>
      <c r="S88" s="27"/>
      <c r="T88" s="27"/>
      <c r="U88" s="82"/>
      <c r="V88" s="27"/>
      <c r="W88" s="207"/>
      <c r="X88" s="207"/>
      <c r="Y88" s="207"/>
      <c r="Z88" s="207"/>
      <c r="AA88" s="207"/>
      <c r="AB88" s="207"/>
      <c r="AC88" s="20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2:53" s="28" customFormat="1" ht="13.8">
      <c r="B89" s="27"/>
      <c r="C89" s="27"/>
      <c r="D89" s="27"/>
      <c r="E89" s="27"/>
      <c r="F89" s="27"/>
      <c r="G89" s="27"/>
      <c r="H89" s="27"/>
      <c r="I89" s="27"/>
      <c r="J89" s="27"/>
      <c r="K89" s="27"/>
      <c r="L89" s="27"/>
      <c r="M89" s="27"/>
      <c r="N89" s="27"/>
      <c r="O89" s="27"/>
      <c r="P89" s="27"/>
      <c r="Q89" s="27"/>
      <c r="R89" s="27"/>
      <c r="S89" s="27"/>
      <c r="T89" s="27"/>
      <c r="U89" s="82"/>
      <c r="V89" s="27"/>
      <c r="W89" s="207"/>
      <c r="X89" s="207"/>
      <c r="Y89" s="207"/>
      <c r="Z89" s="207"/>
      <c r="AA89" s="207"/>
      <c r="AB89" s="207"/>
      <c r="AC89" s="20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row>
    <row r="90" spans="2:53" s="28" customFormat="1" ht="13.8">
      <c r="B90" s="27"/>
      <c r="C90" s="27"/>
      <c r="D90" s="27"/>
      <c r="E90" s="27"/>
      <c r="F90" s="27"/>
      <c r="G90" s="27"/>
      <c r="H90" s="27"/>
      <c r="I90" s="27"/>
      <c r="J90" s="27"/>
      <c r="K90" s="27"/>
      <c r="L90" s="27"/>
      <c r="M90" s="27"/>
      <c r="N90" s="27"/>
      <c r="O90" s="27"/>
      <c r="P90" s="27"/>
      <c r="Q90" s="27"/>
      <c r="R90" s="27"/>
      <c r="S90" s="27"/>
      <c r="T90" s="27"/>
      <c r="U90" s="82"/>
      <c r="V90" s="27"/>
      <c r="W90" s="207"/>
      <c r="X90" s="207"/>
      <c r="Y90" s="207"/>
      <c r="Z90" s="207"/>
      <c r="AA90" s="207"/>
      <c r="AB90" s="207"/>
      <c r="AC90" s="20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2:53" s="28" customFormat="1" ht="13.8">
      <c r="B91" s="27"/>
      <c r="C91" s="27"/>
      <c r="D91" s="27"/>
      <c r="E91" s="27"/>
      <c r="F91" s="27"/>
      <c r="G91" s="27"/>
      <c r="H91" s="27"/>
      <c r="I91" s="27"/>
      <c r="J91" s="27"/>
      <c r="K91" s="27"/>
      <c r="L91" s="27"/>
      <c r="M91" s="27"/>
      <c r="N91" s="27"/>
      <c r="O91" s="27"/>
      <c r="P91" s="27"/>
      <c r="Q91" s="27"/>
      <c r="R91" s="27"/>
      <c r="S91" s="27"/>
      <c r="T91" s="27"/>
      <c r="U91" s="82"/>
      <c r="V91" s="27"/>
      <c r="W91" s="207"/>
      <c r="X91" s="207"/>
      <c r="Y91" s="207"/>
      <c r="Z91" s="207"/>
      <c r="AA91" s="207"/>
      <c r="AB91" s="207"/>
      <c r="AC91" s="20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2:53" s="28" customFormat="1" ht="13.8">
      <c r="B92" s="27"/>
      <c r="C92" s="27"/>
      <c r="D92" s="27"/>
      <c r="E92" s="27"/>
      <c r="F92" s="27"/>
      <c r="G92" s="27"/>
      <c r="H92" s="27"/>
      <c r="I92" s="27"/>
      <c r="J92" s="27"/>
      <c r="K92" s="27"/>
      <c r="L92" s="27"/>
      <c r="M92" s="27"/>
      <c r="N92" s="27"/>
      <c r="O92" s="27"/>
      <c r="P92" s="27"/>
      <c r="Q92" s="27"/>
      <c r="R92" s="27"/>
      <c r="S92" s="27"/>
      <c r="T92" s="27"/>
      <c r="U92" s="82"/>
      <c r="V92" s="27"/>
      <c r="W92" s="207"/>
      <c r="X92" s="207"/>
      <c r="Y92" s="207"/>
      <c r="Z92" s="207"/>
      <c r="AA92" s="207"/>
      <c r="AB92" s="207"/>
      <c r="AC92" s="20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2:53" s="28" customFormat="1" ht="13.8">
      <c r="B93" s="27"/>
      <c r="C93" s="27"/>
      <c r="D93" s="27"/>
      <c r="E93" s="27"/>
      <c r="F93" s="27"/>
      <c r="G93" s="27"/>
      <c r="H93" s="27"/>
      <c r="I93" s="27"/>
      <c r="J93" s="27"/>
      <c r="K93" s="27"/>
      <c r="L93" s="27"/>
      <c r="M93" s="27"/>
      <c r="N93" s="27"/>
      <c r="O93" s="27"/>
      <c r="P93" s="27"/>
      <c r="Q93" s="27"/>
      <c r="R93" s="27"/>
      <c r="S93" s="27"/>
      <c r="T93" s="27"/>
      <c r="U93" s="82"/>
      <c r="V93" s="27"/>
      <c r="W93" s="207"/>
      <c r="X93" s="207"/>
      <c r="Y93" s="207"/>
      <c r="Z93" s="207"/>
      <c r="AA93" s="207"/>
      <c r="AB93" s="207"/>
      <c r="AC93" s="20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row>
    <row r="94" spans="2:53" s="28" customFormat="1" ht="13.8">
      <c r="B94" s="27"/>
      <c r="C94" s="27"/>
      <c r="D94" s="27"/>
      <c r="E94" s="27"/>
      <c r="F94" s="27"/>
      <c r="G94" s="27"/>
      <c r="H94" s="27"/>
      <c r="I94" s="27"/>
      <c r="J94" s="27"/>
      <c r="K94" s="27"/>
      <c r="L94" s="27"/>
      <c r="M94" s="27"/>
      <c r="N94" s="27"/>
      <c r="O94" s="27"/>
      <c r="P94" s="27"/>
      <c r="Q94" s="27"/>
      <c r="R94" s="27"/>
      <c r="S94" s="27"/>
      <c r="T94" s="27"/>
      <c r="U94" s="82"/>
      <c r="V94" s="27"/>
      <c r="W94" s="207"/>
      <c r="X94" s="207"/>
      <c r="Y94" s="207"/>
      <c r="Z94" s="207"/>
      <c r="AA94" s="207"/>
      <c r="AB94" s="207"/>
      <c r="AC94" s="20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2:53" s="28" customFormat="1" ht="13.8">
      <c r="B95" s="27"/>
      <c r="C95" s="27"/>
      <c r="D95" s="27"/>
      <c r="E95" s="27"/>
      <c r="F95" s="27"/>
      <c r="G95" s="27"/>
      <c r="H95" s="27"/>
      <c r="I95" s="27"/>
      <c r="J95" s="27"/>
      <c r="K95" s="27"/>
      <c r="L95" s="27"/>
      <c r="M95" s="27"/>
      <c r="N95" s="27"/>
      <c r="O95" s="27"/>
      <c r="P95" s="27"/>
      <c r="Q95" s="27"/>
      <c r="R95" s="27"/>
      <c r="S95" s="27"/>
      <c r="T95" s="27"/>
      <c r="U95" s="82"/>
      <c r="V95" s="27"/>
      <c r="W95" s="207"/>
      <c r="X95" s="207"/>
      <c r="Y95" s="207"/>
      <c r="Z95" s="207"/>
      <c r="AA95" s="207"/>
      <c r="AB95" s="207"/>
      <c r="AC95" s="20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2:53" s="28" customFormat="1" ht="13.8">
      <c r="B96" s="27"/>
      <c r="C96" s="27"/>
      <c r="D96" s="27"/>
      <c r="E96" s="27"/>
      <c r="F96" s="27"/>
      <c r="G96" s="27"/>
      <c r="H96" s="27"/>
      <c r="I96" s="27"/>
      <c r="J96" s="27"/>
      <c r="K96" s="27"/>
      <c r="L96" s="27"/>
      <c r="M96" s="27"/>
      <c r="N96" s="27"/>
      <c r="O96" s="27"/>
      <c r="P96" s="27"/>
      <c r="Q96" s="27"/>
      <c r="R96" s="27"/>
      <c r="S96" s="27"/>
      <c r="T96" s="27"/>
      <c r="U96" s="82"/>
      <c r="V96" s="27"/>
      <c r="W96" s="207"/>
      <c r="X96" s="207"/>
      <c r="Y96" s="207"/>
      <c r="Z96" s="207"/>
      <c r="AA96" s="207"/>
      <c r="AB96" s="207"/>
      <c r="AC96" s="20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2:53" s="28" customFormat="1" ht="13.8">
      <c r="B97" s="27"/>
      <c r="C97" s="27"/>
      <c r="D97" s="27"/>
      <c r="E97" s="27"/>
      <c r="F97" s="27"/>
      <c r="G97" s="27"/>
      <c r="H97" s="27"/>
      <c r="I97" s="27"/>
      <c r="J97" s="27"/>
      <c r="K97" s="27"/>
      <c r="L97" s="27"/>
      <c r="M97" s="27"/>
      <c r="N97" s="27"/>
      <c r="O97" s="27"/>
      <c r="P97" s="27"/>
      <c r="Q97" s="27"/>
      <c r="R97" s="27"/>
      <c r="S97" s="27"/>
      <c r="T97" s="27"/>
      <c r="U97" s="82"/>
      <c r="V97" s="27"/>
      <c r="W97" s="207"/>
      <c r="X97" s="207"/>
      <c r="Y97" s="207"/>
      <c r="Z97" s="207"/>
      <c r="AA97" s="207"/>
      <c r="AB97" s="207"/>
      <c r="AC97" s="20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2:53" s="28" customFormat="1" ht="13.8">
      <c r="B98" s="27"/>
      <c r="C98" s="27"/>
      <c r="D98" s="27"/>
      <c r="E98" s="27"/>
      <c r="F98" s="27"/>
      <c r="G98" s="27"/>
      <c r="H98" s="27"/>
      <c r="I98" s="27"/>
      <c r="J98" s="27"/>
      <c r="K98" s="27"/>
      <c r="L98" s="27"/>
      <c r="M98" s="27"/>
      <c r="N98" s="27"/>
      <c r="O98" s="27"/>
      <c r="P98" s="27"/>
      <c r="Q98" s="27"/>
      <c r="R98" s="27"/>
      <c r="S98" s="27"/>
      <c r="T98" s="27"/>
      <c r="U98" s="82"/>
      <c r="V98" s="27"/>
      <c r="W98" s="207"/>
      <c r="X98" s="207"/>
      <c r="Y98" s="207"/>
      <c r="Z98" s="207"/>
      <c r="AA98" s="207"/>
      <c r="AB98" s="207"/>
      <c r="AC98" s="20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2:53" s="28" customFormat="1" ht="13.8">
      <c r="B99" s="27"/>
      <c r="C99" s="27"/>
      <c r="D99" s="27"/>
      <c r="E99" s="27"/>
      <c r="F99" s="27"/>
      <c r="G99" s="27"/>
      <c r="H99" s="27"/>
      <c r="I99" s="27"/>
      <c r="J99" s="27"/>
      <c r="K99" s="27"/>
      <c r="L99" s="27"/>
      <c r="M99" s="27"/>
      <c r="N99" s="27"/>
      <c r="O99" s="27"/>
      <c r="P99" s="27"/>
      <c r="Q99" s="27"/>
      <c r="R99" s="27"/>
      <c r="S99" s="27"/>
      <c r="T99" s="27"/>
      <c r="U99" s="82"/>
      <c r="V99" s="27"/>
      <c r="W99" s="207"/>
      <c r="X99" s="207"/>
      <c r="Y99" s="207"/>
      <c r="Z99" s="207"/>
      <c r="AA99" s="207"/>
      <c r="AB99" s="207"/>
      <c r="AC99" s="20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2:53" s="28" customFormat="1" ht="13.8">
      <c r="B100" s="27"/>
      <c r="C100" s="27"/>
      <c r="D100" s="27"/>
      <c r="E100" s="27"/>
      <c r="F100" s="27"/>
      <c r="G100" s="27"/>
      <c r="H100" s="27"/>
      <c r="I100" s="27"/>
      <c r="J100" s="27"/>
      <c r="K100" s="27"/>
      <c r="L100" s="27"/>
      <c r="M100" s="27"/>
      <c r="N100" s="27"/>
      <c r="O100" s="27"/>
      <c r="P100" s="27"/>
      <c r="Q100" s="27"/>
      <c r="R100" s="27"/>
      <c r="S100" s="27"/>
      <c r="T100" s="27"/>
      <c r="U100" s="82"/>
      <c r="V100" s="27"/>
      <c r="W100" s="207"/>
      <c r="X100" s="207"/>
      <c r="Y100" s="207"/>
      <c r="Z100" s="207"/>
      <c r="AA100" s="207"/>
      <c r="AB100" s="207"/>
      <c r="AC100" s="20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2:53" s="28" customFormat="1" ht="13.8">
      <c r="B101" s="27"/>
      <c r="C101" s="27"/>
      <c r="D101" s="27"/>
      <c r="E101" s="27"/>
      <c r="F101" s="27"/>
      <c r="G101" s="27"/>
      <c r="H101" s="27"/>
      <c r="I101" s="27"/>
      <c r="J101" s="27"/>
      <c r="K101" s="27"/>
      <c r="L101" s="27"/>
      <c r="M101" s="27"/>
      <c r="N101" s="27"/>
      <c r="O101" s="27"/>
      <c r="P101" s="27"/>
      <c r="Q101" s="27"/>
      <c r="R101" s="27"/>
      <c r="S101" s="27"/>
      <c r="T101" s="27"/>
      <c r="U101" s="82"/>
      <c r="V101" s="27"/>
      <c r="W101" s="207"/>
      <c r="X101" s="207"/>
      <c r="Y101" s="207"/>
      <c r="Z101" s="207"/>
      <c r="AA101" s="207"/>
      <c r="AB101" s="207"/>
      <c r="AC101" s="20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row r="102" spans="2:53" s="28" customFormat="1" ht="13.8">
      <c r="B102" s="27"/>
      <c r="C102" s="27"/>
      <c r="D102" s="27"/>
      <c r="E102" s="27"/>
      <c r="F102" s="27"/>
      <c r="G102" s="27"/>
      <c r="H102" s="27"/>
      <c r="I102" s="27"/>
      <c r="J102" s="27"/>
      <c r="K102" s="27"/>
      <c r="L102" s="27"/>
      <c r="M102" s="27"/>
      <c r="N102" s="27"/>
      <c r="O102" s="27"/>
      <c r="P102" s="27"/>
      <c r="Q102" s="27"/>
      <c r="R102" s="27"/>
      <c r="S102" s="27"/>
      <c r="T102" s="27"/>
      <c r="U102" s="82"/>
      <c r="V102" s="27"/>
      <c r="W102" s="207"/>
      <c r="X102" s="207"/>
      <c r="Y102" s="207"/>
      <c r="Z102" s="207"/>
      <c r="AA102" s="207"/>
      <c r="AB102" s="207"/>
      <c r="AC102" s="20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row>
    <row r="103" spans="2:53" s="28" customFormat="1" ht="13.8">
      <c r="B103" s="27"/>
      <c r="C103" s="27"/>
      <c r="D103" s="27"/>
      <c r="E103" s="27"/>
      <c r="F103" s="27"/>
      <c r="G103" s="27"/>
      <c r="H103" s="27"/>
      <c r="I103" s="27"/>
      <c r="J103" s="27"/>
      <c r="K103" s="27"/>
      <c r="L103" s="27"/>
      <c r="M103" s="27"/>
      <c r="N103" s="27"/>
      <c r="O103" s="27"/>
      <c r="P103" s="27"/>
      <c r="Q103" s="27"/>
      <c r="R103" s="27"/>
      <c r="S103" s="27"/>
      <c r="T103" s="27"/>
      <c r="U103" s="82"/>
      <c r="V103" s="27"/>
      <c r="W103" s="207"/>
      <c r="X103" s="207"/>
      <c r="Y103" s="207"/>
      <c r="Z103" s="207"/>
      <c r="AA103" s="207"/>
      <c r="AB103" s="207"/>
      <c r="AC103" s="20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row>
    <row r="104" spans="2:53" s="28" customFormat="1" ht="13.8">
      <c r="B104" s="27"/>
      <c r="C104" s="27"/>
      <c r="D104" s="27"/>
      <c r="E104" s="27"/>
      <c r="F104" s="27"/>
      <c r="G104" s="27"/>
      <c r="H104" s="27"/>
      <c r="I104" s="27"/>
      <c r="J104" s="27"/>
      <c r="K104" s="27"/>
      <c r="L104" s="27"/>
      <c r="M104" s="27"/>
      <c r="N104" s="27"/>
      <c r="O104" s="27"/>
      <c r="P104" s="27"/>
      <c r="Q104" s="27"/>
      <c r="R104" s="27"/>
      <c r="S104" s="27"/>
      <c r="T104" s="27"/>
      <c r="U104" s="82"/>
      <c r="V104" s="27"/>
      <c r="W104" s="207"/>
      <c r="X104" s="207"/>
      <c r="Y104" s="207"/>
      <c r="Z104" s="207"/>
      <c r="AA104" s="207"/>
      <c r="AB104" s="207"/>
      <c r="AC104" s="20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row>
    <row r="105" spans="2:53" s="28" customFormat="1" ht="13.8">
      <c r="B105" s="27"/>
      <c r="C105" s="27"/>
      <c r="D105" s="27"/>
      <c r="E105" s="27"/>
      <c r="F105" s="27"/>
      <c r="G105" s="27"/>
      <c r="H105" s="27"/>
      <c r="I105" s="27"/>
      <c r="J105" s="27"/>
      <c r="K105" s="27"/>
      <c r="L105" s="27"/>
      <c r="M105" s="27"/>
      <c r="N105" s="27"/>
      <c r="O105" s="27"/>
      <c r="P105" s="27"/>
      <c r="Q105" s="27"/>
      <c r="R105" s="27"/>
      <c r="S105" s="27"/>
      <c r="T105" s="27"/>
      <c r="U105" s="82"/>
      <c r="V105" s="27"/>
      <c r="W105" s="207"/>
      <c r="X105" s="207"/>
      <c r="Y105" s="207"/>
      <c r="Z105" s="207"/>
      <c r="AA105" s="207"/>
      <c r="AB105" s="207"/>
      <c r="AC105" s="20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row>
    <row r="106" spans="2:53" s="28" customFormat="1" ht="13.8">
      <c r="B106" s="27"/>
      <c r="C106" s="27"/>
      <c r="D106" s="27"/>
      <c r="E106" s="27"/>
      <c r="F106" s="27"/>
      <c r="G106" s="27"/>
      <c r="H106" s="27"/>
      <c r="I106" s="27"/>
      <c r="J106" s="27"/>
      <c r="K106" s="27"/>
      <c r="L106" s="27"/>
      <c r="M106" s="27"/>
      <c r="N106" s="27"/>
      <c r="O106" s="27"/>
      <c r="P106" s="27"/>
      <c r="Q106" s="27"/>
      <c r="R106" s="27"/>
      <c r="S106" s="27"/>
      <c r="T106" s="27"/>
      <c r="U106" s="82"/>
      <c r="V106" s="27"/>
      <c r="W106" s="207"/>
      <c r="X106" s="207"/>
      <c r="Y106" s="207"/>
      <c r="Z106" s="207"/>
      <c r="AA106" s="207"/>
      <c r="AB106" s="207"/>
      <c r="AC106" s="20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row>
    <row r="107" spans="2:53" s="28" customFormat="1" ht="13.8">
      <c r="B107" s="27"/>
      <c r="C107" s="27"/>
      <c r="D107" s="27"/>
      <c r="E107" s="27"/>
      <c r="F107" s="27"/>
      <c r="G107" s="27"/>
      <c r="H107" s="27"/>
      <c r="I107" s="27"/>
      <c r="J107" s="27"/>
      <c r="K107" s="27"/>
      <c r="L107" s="27"/>
      <c r="M107" s="27"/>
      <c r="N107" s="27"/>
      <c r="O107" s="27"/>
      <c r="P107" s="27"/>
      <c r="Q107" s="27"/>
      <c r="R107" s="27"/>
      <c r="S107" s="27"/>
      <c r="T107" s="27"/>
      <c r="U107" s="82"/>
      <c r="V107" s="27"/>
      <c r="W107" s="207"/>
      <c r="X107" s="207"/>
      <c r="Y107" s="207"/>
      <c r="Z107" s="207"/>
      <c r="AA107" s="207"/>
      <c r="AB107" s="207"/>
      <c r="AC107" s="20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row>
    <row r="108" spans="2:53" s="28" customFormat="1" ht="13.8">
      <c r="B108" s="27"/>
      <c r="C108" s="27"/>
      <c r="D108" s="27"/>
      <c r="E108" s="27"/>
      <c r="F108" s="27"/>
      <c r="G108" s="27"/>
      <c r="H108" s="27"/>
      <c r="I108" s="27"/>
      <c r="J108" s="27"/>
      <c r="K108" s="27"/>
      <c r="L108" s="27"/>
      <c r="M108" s="27"/>
      <c r="N108" s="27"/>
      <c r="O108" s="27"/>
      <c r="P108" s="27"/>
      <c r="Q108" s="27"/>
      <c r="R108" s="27"/>
      <c r="S108" s="27"/>
      <c r="T108" s="27"/>
      <c r="U108" s="82"/>
      <c r="V108" s="27"/>
      <c r="W108" s="207"/>
      <c r="X108" s="207"/>
      <c r="Y108" s="207"/>
      <c r="Z108" s="207"/>
      <c r="AA108" s="207"/>
      <c r="AB108" s="207"/>
      <c r="AC108" s="20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row>
    <row r="109" spans="2:53" s="28" customFormat="1" ht="13.8">
      <c r="B109" s="27"/>
      <c r="C109" s="27"/>
      <c r="D109" s="27"/>
      <c r="E109" s="27"/>
      <c r="F109" s="27"/>
      <c r="G109" s="27"/>
      <c r="H109" s="27"/>
      <c r="I109" s="27"/>
      <c r="J109" s="27"/>
      <c r="K109" s="27"/>
      <c r="L109" s="27"/>
      <c r="M109" s="27"/>
      <c r="N109" s="27"/>
      <c r="O109" s="27"/>
      <c r="P109" s="27"/>
      <c r="Q109" s="27"/>
      <c r="R109" s="27"/>
      <c r="S109" s="27"/>
      <c r="T109" s="27"/>
      <c r="U109" s="82"/>
      <c r="V109" s="27"/>
      <c r="W109" s="207"/>
      <c r="X109" s="207"/>
      <c r="Y109" s="207"/>
      <c r="Z109" s="207"/>
      <c r="AA109" s="207"/>
      <c r="AB109" s="207"/>
      <c r="AC109" s="20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row>
    <row r="110" spans="2:53" s="28" customFormat="1" ht="13.8">
      <c r="B110" s="27"/>
      <c r="C110" s="27"/>
      <c r="D110" s="27"/>
      <c r="E110" s="27"/>
      <c r="F110" s="27"/>
      <c r="G110" s="27"/>
      <c r="H110" s="27"/>
      <c r="I110" s="27"/>
      <c r="J110" s="27"/>
      <c r="K110" s="27"/>
      <c r="L110" s="27"/>
      <c r="M110" s="27"/>
      <c r="N110" s="27"/>
      <c r="O110" s="27"/>
      <c r="P110" s="27"/>
      <c r="Q110" s="27"/>
      <c r="R110" s="27"/>
      <c r="S110" s="27"/>
      <c r="T110" s="27"/>
      <c r="U110" s="82"/>
      <c r="V110" s="27"/>
      <c r="W110" s="207"/>
      <c r="X110" s="207"/>
      <c r="Y110" s="207"/>
      <c r="Z110" s="207"/>
      <c r="AA110" s="207"/>
      <c r="AB110" s="207"/>
      <c r="AC110" s="20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row>
    <row r="111" spans="2:53" s="28" customFormat="1" ht="13.8">
      <c r="B111" s="27"/>
      <c r="C111" s="27"/>
      <c r="D111" s="27"/>
      <c r="E111" s="27"/>
      <c r="F111" s="27"/>
      <c r="G111" s="27"/>
      <c r="H111" s="27"/>
      <c r="I111" s="27"/>
      <c r="J111" s="27"/>
      <c r="K111" s="27"/>
      <c r="L111" s="27"/>
      <c r="M111" s="27"/>
      <c r="N111" s="27"/>
      <c r="O111" s="27"/>
      <c r="P111" s="27"/>
      <c r="Q111" s="27"/>
      <c r="R111" s="27"/>
      <c r="S111" s="27"/>
      <c r="T111" s="27"/>
      <c r="U111" s="82"/>
      <c r="V111" s="27"/>
      <c r="W111" s="207"/>
      <c r="X111" s="207"/>
      <c r="Y111" s="207"/>
      <c r="Z111" s="207"/>
      <c r="AA111" s="207"/>
      <c r="AB111" s="207"/>
      <c r="AC111" s="20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row>
    <row r="112" spans="2:53" s="28" customFormat="1" ht="13.8">
      <c r="B112" s="27"/>
      <c r="C112" s="27"/>
      <c r="D112" s="27"/>
      <c r="E112" s="27"/>
      <c r="F112" s="27"/>
      <c r="G112" s="27"/>
      <c r="H112" s="27"/>
      <c r="I112" s="27"/>
      <c r="J112" s="27"/>
      <c r="K112" s="27"/>
      <c r="L112" s="27"/>
      <c r="M112" s="27"/>
      <c r="N112" s="27"/>
      <c r="O112" s="27"/>
      <c r="P112" s="27"/>
      <c r="Q112" s="27"/>
      <c r="R112" s="27"/>
      <c r="S112" s="27"/>
      <c r="T112" s="27"/>
      <c r="U112" s="82"/>
      <c r="V112" s="27"/>
      <c r="W112" s="207"/>
      <c r="X112" s="207"/>
      <c r="Y112" s="207"/>
      <c r="Z112" s="207"/>
      <c r="AA112" s="207"/>
      <c r="AB112" s="207"/>
      <c r="AC112" s="20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row>
    <row r="113" spans="2:53" s="28" customFormat="1" ht="13.8">
      <c r="B113" s="27"/>
      <c r="C113" s="27"/>
      <c r="D113" s="27"/>
      <c r="E113" s="27"/>
      <c r="F113" s="27"/>
      <c r="G113" s="27"/>
      <c r="H113" s="27"/>
      <c r="I113" s="27"/>
      <c r="J113" s="27"/>
      <c r="K113" s="27"/>
      <c r="L113" s="27"/>
      <c r="M113" s="27"/>
      <c r="N113" s="27"/>
      <c r="O113" s="27"/>
      <c r="P113" s="27"/>
      <c r="Q113" s="27"/>
      <c r="R113" s="27"/>
      <c r="S113" s="27"/>
      <c r="T113" s="27"/>
      <c r="U113" s="82"/>
      <c r="V113" s="27"/>
      <c r="W113" s="207"/>
      <c r="X113" s="207"/>
      <c r="Y113" s="207"/>
      <c r="Z113" s="207"/>
      <c r="AA113" s="207"/>
      <c r="AB113" s="207"/>
      <c r="AC113" s="20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row>
    <row r="114" spans="2:53" s="28" customFormat="1" ht="13.8">
      <c r="B114" s="27"/>
      <c r="C114" s="27"/>
      <c r="D114" s="27"/>
      <c r="E114" s="27"/>
      <c r="F114" s="27"/>
      <c r="G114" s="27"/>
      <c r="H114" s="27"/>
      <c r="I114" s="27"/>
      <c r="J114" s="27"/>
      <c r="K114" s="27"/>
      <c r="L114" s="27"/>
      <c r="M114" s="27"/>
      <c r="N114" s="27"/>
      <c r="O114" s="27"/>
      <c r="P114" s="27"/>
      <c r="Q114" s="27"/>
      <c r="R114" s="27"/>
      <c r="S114" s="27"/>
      <c r="T114" s="27"/>
      <c r="U114" s="82"/>
      <c r="V114" s="27"/>
      <c r="W114" s="207"/>
      <c r="X114" s="207"/>
      <c r="Y114" s="207"/>
      <c r="Z114" s="207"/>
      <c r="AA114" s="207"/>
      <c r="AB114" s="207"/>
      <c r="AC114" s="20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row>
    <row r="115" spans="2:53" s="28" customFormat="1" ht="13.8">
      <c r="B115" s="27"/>
      <c r="C115" s="27"/>
      <c r="D115" s="27"/>
      <c r="E115" s="27"/>
      <c r="F115" s="27"/>
      <c r="G115" s="27"/>
      <c r="H115" s="27"/>
      <c r="I115" s="27"/>
      <c r="J115" s="27"/>
      <c r="K115" s="27"/>
      <c r="L115" s="27"/>
      <c r="M115" s="27"/>
      <c r="N115" s="27"/>
      <c r="O115" s="27"/>
      <c r="P115" s="27"/>
      <c r="Q115" s="27"/>
      <c r="R115" s="27"/>
      <c r="S115" s="27"/>
      <c r="T115" s="27"/>
      <c r="U115" s="82"/>
      <c r="V115" s="27"/>
      <c r="W115" s="207"/>
      <c r="X115" s="207"/>
      <c r="Y115" s="207"/>
      <c r="Z115" s="207"/>
      <c r="AA115" s="207"/>
      <c r="AB115" s="207"/>
      <c r="AC115" s="20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row>
    <row r="116" spans="2:53" s="28" customFormat="1" ht="13.8">
      <c r="B116" s="27"/>
      <c r="C116" s="27"/>
      <c r="D116" s="27"/>
      <c r="E116" s="27"/>
      <c r="F116" s="27"/>
      <c r="G116" s="27"/>
      <c r="H116" s="27"/>
      <c r="I116" s="27"/>
      <c r="J116" s="27"/>
      <c r="K116" s="27"/>
      <c r="L116" s="27"/>
      <c r="M116" s="27"/>
      <c r="N116" s="27"/>
      <c r="O116" s="27"/>
      <c r="P116" s="27"/>
      <c r="Q116" s="27"/>
      <c r="R116" s="27"/>
      <c r="S116" s="27"/>
      <c r="T116" s="27"/>
      <c r="U116" s="82"/>
      <c r="V116" s="27"/>
      <c r="W116" s="207"/>
      <c r="X116" s="207"/>
      <c r="Y116" s="207"/>
      <c r="Z116" s="207"/>
      <c r="AA116" s="207"/>
      <c r="AB116" s="207"/>
      <c r="AC116" s="20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row>
    <row r="117" spans="2:53" s="28" customFormat="1" ht="13.8">
      <c r="B117" s="27"/>
      <c r="C117" s="27"/>
      <c r="D117" s="27"/>
      <c r="E117" s="27"/>
      <c r="F117" s="27"/>
      <c r="G117" s="27"/>
      <c r="H117" s="27"/>
      <c r="I117" s="27"/>
      <c r="J117" s="27"/>
      <c r="K117" s="27"/>
      <c r="L117" s="27"/>
      <c r="M117" s="27"/>
      <c r="N117" s="27"/>
      <c r="O117" s="27"/>
      <c r="P117" s="27"/>
      <c r="Q117" s="27"/>
      <c r="R117" s="27"/>
      <c r="S117" s="27"/>
      <c r="T117" s="27"/>
      <c r="U117" s="82"/>
      <c r="V117" s="27"/>
      <c r="W117" s="207"/>
      <c r="X117" s="207"/>
      <c r="Y117" s="207"/>
      <c r="Z117" s="207"/>
      <c r="AA117" s="207"/>
      <c r="AB117" s="207"/>
      <c r="AC117" s="20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row>
    <row r="118" spans="2:53" s="28" customFormat="1" ht="13.8">
      <c r="B118" s="27"/>
      <c r="C118" s="27"/>
      <c r="D118" s="27"/>
      <c r="E118" s="27"/>
      <c r="F118" s="27"/>
      <c r="G118" s="27"/>
      <c r="H118" s="27"/>
      <c r="I118" s="27"/>
      <c r="J118" s="27"/>
      <c r="K118" s="27"/>
      <c r="L118" s="27"/>
      <c r="M118" s="27"/>
      <c r="N118" s="27"/>
      <c r="O118" s="27"/>
      <c r="P118" s="27"/>
      <c r="Q118" s="27"/>
      <c r="R118" s="27"/>
      <c r="S118" s="27"/>
      <c r="T118" s="27"/>
      <c r="U118" s="82"/>
      <c r="V118" s="27"/>
      <c r="W118" s="207"/>
      <c r="X118" s="207"/>
      <c r="Y118" s="207"/>
      <c r="Z118" s="207"/>
      <c r="AA118" s="207"/>
      <c r="AB118" s="207"/>
      <c r="AC118" s="20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row>
    <row r="119" spans="2:53" s="28" customFormat="1" ht="13.8">
      <c r="B119" s="27"/>
      <c r="C119" s="27"/>
      <c r="D119" s="27"/>
      <c r="E119" s="27"/>
      <c r="F119" s="27"/>
      <c r="G119" s="27"/>
      <c r="H119" s="27"/>
      <c r="I119" s="27"/>
      <c r="J119" s="27"/>
      <c r="K119" s="27"/>
      <c r="L119" s="27"/>
      <c r="M119" s="27"/>
      <c r="N119" s="27"/>
      <c r="O119" s="27"/>
      <c r="P119" s="27"/>
      <c r="Q119" s="27"/>
      <c r="R119" s="27"/>
      <c r="S119" s="27"/>
      <c r="T119" s="27"/>
      <c r="U119" s="82"/>
      <c r="V119" s="27"/>
      <c r="W119" s="207"/>
      <c r="X119" s="207"/>
      <c r="Y119" s="207"/>
      <c r="Z119" s="207"/>
      <c r="AA119" s="207"/>
      <c r="AB119" s="207"/>
      <c r="AC119" s="20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row>
    <row r="120" spans="2:53" s="28" customFormat="1" ht="13.8">
      <c r="B120" s="27"/>
      <c r="C120" s="27"/>
      <c r="D120" s="27"/>
      <c r="E120" s="27"/>
      <c r="F120" s="27"/>
      <c r="G120" s="27"/>
      <c r="H120" s="27"/>
      <c r="I120" s="27"/>
      <c r="J120" s="27"/>
      <c r="K120" s="27"/>
      <c r="L120" s="27"/>
      <c r="M120" s="27"/>
      <c r="N120" s="27"/>
      <c r="O120" s="27"/>
      <c r="P120" s="27"/>
      <c r="Q120" s="27"/>
      <c r="R120" s="27"/>
      <c r="S120" s="27"/>
      <c r="T120" s="27"/>
      <c r="U120" s="82"/>
      <c r="V120" s="27"/>
      <c r="W120" s="207"/>
      <c r="X120" s="207"/>
      <c r="Y120" s="207"/>
      <c r="Z120" s="207"/>
      <c r="AA120" s="207"/>
      <c r="AB120" s="207"/>
      <c r="AC120" s="20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row>
    <row r="121" spans="2:53" s="28" customFormat="1" ht="13.8">
      <c r="B121" s="27"/>
      <c r="C121" s="27"/>
      <c r="D121" s="27"/>
      <c r="E121" s="27"/>
      <c r="F121" s="27"/>
      <c r="G121" s="27"/>
      <c r="H121" s="27"/>
      <c r="I121" s="27"/>
      <c r="J121" s="27"/>
      <c r="K121" s="27"/>
      <c r="L121" s="27"/>
      <c r="M121" s="27"/>
      <c r="N121" s="27"/>
      <c r="O121" s="27"/>
      <c r="P121" s="27"/>
      <c r="Q121" s="27"/>
      <c r="R121" s="27"/>
      <c r="S121" s="27"/>
      <c r="T121" s="27"/>
      <c r="U121" s="82"/>
      <c r="V121" s="27"/>
      <c r="W121" s="207"/>
      <c r="X121" s="207"/>
      <c r="Y121" s="207"/>
      <c r="Z121" s="207"/>
      <c r="AA121" s="207"/>
      <c r="AB121" s="207"/>
      <c r="AC121" s="20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row>
    <row r="122" spans="2:53" s="28" customFormat="1" ht="13.8">
      <c r="B122" s="27"/>
      <c r="C122" s="27"/>
      <c r="D122" s="27"/>
      <c r="E122" s="27"/>
      <c r="F122" s="27"/>
      <c r="G122" s="27"/>
      <c r="H122" s="27"/>
      <c r="I122" s="27"/>
      <c r="J122" s="27"/>
      <c r="K122" s="27"/>
      <c r="L122" s="27"/>
      <c r="M122" s="27"/>
      <c r="N122" s="27"/>
      <c r="O122" s="27"/>
      <c r="P122" s="27"/>
      <c r="Q122" s="27"/>
      <c r="R122" s="27"/>
      <c r="S122" s="27"/>
      <c r="T122" s="27"/>
      <c r="U122" s="82"/>
      <c r="V122" s="27"/>
      <c r="W122" s="207"/>
      <c r="X122" s="207"/>
      <c r="Y122" s="207"/>
      <c r="Z122" s="207"/>
      <c r="AA122" s="207"/>
      <c r="AB122" s="207"/>
      <c r="AC122" s="20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row>
    <row r="123" spans="2:53" s="28" customFormat="1" ht="13.8">
      <c r="B123" s="27"/>
      <c r="C123" s="27"/>
      <c r="D123" s="27"/>
      <c r="E123" s="27"/>
      <c r="F123" s="27"/>
      <c r="G123" s="27"/>
      <c r="H123" s="27"/>
      <c r="I123" s="27"/>
      <c r="J123" s="27"/>
      <c r="K123" s="27"/>
      <c r="L123" s="27"/>
      <c r="M123" s="27"/>
      <c r="N123" s="27"/>
      <c r="O123" s="27"/>
      <c r="P123" s="27"/>
      <c r="Q123" s="27"/>
      <c r="R123" s="27"/>
      <c r="S123" s="27"/>
      <c r="T123" s="27"/>
      <c r="U123" s="82"/>
      <c r="V123" s="27"/>
      <c r="W123" s="207"/>
      <c r="X123" s="207"/>
      <c r="Y123" s="207"/>
      <c r="Z123" s="207"/>
      <c r="AA123" s="207"/>
      <c r="AB123" s="207"/>
      <c r="AC123" s="20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row>
    <row r="124" spans="2:53" s="28" customFormat="1" ht="13.8">
      <c r="B124" s="27"/>
      <c r="C124" s="27"/>
      <c r="D124" s="27"/>
      <c r="E124" s="27"/>
      <c r="F124" s="27"/>
      <c r="G124" s="27"/>
      <c r="H124" s="27"/>
      <c r="I124" s="27"/>
      <c r="J124" s="27"/>
      <c r="K124" s="27"/>
      <c r="L124" s="27"/>
      <c r="M124" s="27"/>
      <c r="N124" s="27"/>
      <c r="O124" s="27"/>
      <c r="P124" s="27"/>
      <c r="Q124" s="27"/>
      <c r="R124" s="27"/>
      <c r="S124" s="27"/>
      <c r="T124" s="27"/>
      <c r="U124" s="82"/>
      <c r="V124" s="27"/>
      <c r="W124" s="207"/>
      <c r="X124" s="207"/>
      <c r="Y124" s="207"/>
      <c r="Z124" s="207"/>
      <c r="AA124" s="207"/>
      <c r="AB124" s="207"/>
      <c r="AC124" s="20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row>
    <row r="125" spans="2:53" s="28" customFormat="1" ht="13.8">
      <c r="B125" s="27"/>
      <c r="C125" s="27"/>
      <c r="D125" s="27"/>
      <c r="E125" s="27"/>
      <c r="F125" s="27"/>
      <c r="G125" s="27"/>
      <c r="H125" s="27"/>
      <c r="I125" s="27"/>
      <c r="J125" s="27"/>
      <c r="K125" s="27"/>
      <c r="L125" s="27"/>
      <c r="M125" s="27"/>
      <c r="N125" s="27"/>
      <c r="O125" s="27"/>
      <c r="P125" s="27"/>
      <c r="Q125" s="27"/>
      <c r="R125" s="27"/>
      <c r="S125" s="27"/>
      <c r="T125" s="27"/>
      <c r="U125" s="82"/>
      <c r="V125" s="27"/>
      <c r="W125" s="207"/>
      <c r="X125" s="207"/>
      <c r="Y125" s="207"/>
      <c r="Z125" s="207"/>
      <c r="AA125" s="207"/>
      <c r="AB125" s="207"/>
      <c r="AC125" s="20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row>
    <row r="126" spans="2:53" s="28" customFormat="1" ht="13.8">
      <c r="B126" s="27"/>
      <c r="C126" s="27"/>
      <c r="D126" s="27"/>
      <c r="E126" s="27"/>
      <c r="F126" s="27"/>
      <c r="G126" s="27"/>
      <c r="H126" s="27"/>
      <c r="I126" s="27"/>
      <c r="J126" s="27"/>
      <c r="K126" s="27"/>
      <c r="L126" s="27"/>
      <c r="M126" s="27"/>
      <c r="N126" s="27"/>
      <c r="O126" s="27"/>
      <c r="P126" s="27"/>
      <c r="Q126" s="27"/>
      <c r="R126" s="27"/>
      <c r="S126" s="27"/>
      <c r="T126" s="27"/>
      <c r="U126" s="82"/>
      <c r="V126" s="27"/>
      <c r="W126" s="207"/>
      <c r="X126" s="207"/>
      <c r="Y126" s="207"/>
      <c r="Z126" s="207"/>
      <c r="AA126" s="207"/>
      <c r="AB126" s="207"/>
      <c r="AC126" s="20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row>
    <row r="127" spans="2:53" s="28" customFormat="1" ht="13.8">
      <c r="B127" s="27"/>
      <c r="C127" s="27"/>
      <c r="D127" s="27"/>
      <c r="E127" s="27"/>
      <c r="F127" s="27"/>
      <c r="G127" s="27"/>
      <c r="H127" s="27"/>
      <c r="I127" s="27"/>
      <c r="J127" s="27"/>
      <c r="K127" s="27"/>
      <c r="L127" s="27"/>
      <c r="M127" s="27"/>
      <c r="N127" s="27"/>
      <c r="O127" s="27"/>
      <c r="P127" s="27"/>
      <c r="Q127" s="27"/>
      <c r="R127" s="27"/>
      <c r="S127" s="27"/>
      <c r="T127" s="27"/>
      <c r="U127" s="82"/>
      <c r="V127" s="27"/>
      <c r="W127" s="207"/>
      <c r="X127" s="207"/>
      <c r="Y127" s="207"/>
      <c r="Z127" s="207"/>
      <c r="AA127" s="207"/>
      <c r="AB127" s="207"/>
      <c r="AC127" s="20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row>
    <row r="128" spans="2:53" s="28" customFormat="1" ht="13.8">
      <c r="B128" s="27"/>
      <c r="C128" s="27"/>
      <c r="D128" s="27"/>
      <c r="E128" s="27"/>
      <c r="F128" s="27"/>
      <c r="G128" s="27"/>
      <c r="H128" s="27"/>
      <c r="I128" s="27"/>
      <c r="J128" s="27"/>
      <c r="K128" s="27"/>
      <c r="L128" s="27"/>
      <c r="M128" s="27"/>
      <c r="N128" s="27"/>
      <c r="O128" s="27"/>
      <c r="P128" s="27"/>
      <c r="Q128" s="27"/>
      <c r="R128" s="27"/>
      <c r="S128" s="27"/>
      <c r="T128" s="27"/>
      <c r="U128" s="82"/>
      <c r="V128" s="27"/>
      <c r="W128" s="207"/>
      <c r="X128" s="207"/>
      <c r="Y128" s="207"/>
      <c r="Z128" s="207"/>
      <c r="AA128" s="207"/>
      <c r="AB128" s="207"/>
      <c r="AC128" s="20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row>
    <row r="129" spans="2:53" s="28" customFormat="1" ht="13.8">
      <c r="B129" s="27"/>
      <c r="C129" s="27"/>
      <c r="D129" s="27"/>
      <c r="E129" s="27"/>
      <c r="F129" s="27"/>
      <c r="G129" s="27"/>
      <c r="H129" s="27"/>
      <c r="I129" s="27"/>
      <c r="J129" s="27"/>
      <c r="K129" s="27"/>
      <c r="L129" s="27"/>
      <c r="M129" s="27"/>
      <c r="N129" s="27"/>
      <c r="O129" s="27"/>
      <c r="P129" s="27"/>
      <c r="Q129" s="27"/>
      <c r="R129" s="27"/>
      <c r="S129" s="27"/>
      <c r="T129" s="27"/>
      <c r="U129" s="82"/>
      <c r="V129" s="27"/>
      <c r="W129" s="207"/>
      <c r="X129" s="207"/>
      <c r="Y129" s="207"/>
      <c r="Z129" s="207"/>
      <c r="AA129" s="207"/>
      <c r="AB129" s="207"/>
      <c r="AC129" s="20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row>
    <row r="130" spans="2:53" s="28" customFormat="1" ht="13.8">
      <c r="B130" s="27"/>
      <c r="C130" s="27"/>
      <c r="D130" s="27"/>
      <c r="E130" s="27"/>
      <c r="F130" s="27"/>
      <c r="G130" s="27"/>
      <c r="H130" s="27"/>
      <c r="I130" s="27"/>
      <c r="J130" s="27"/>
      <c r="K130" s="27"/>
      <c r="L130" s="27"/>
      <c r="M130" s="27"/>
      <c r="N130" s="27"/>
      <c r="O130" s="27"/>
      <c r="P130" s="27"/>
      <c r="Q130" s="27"/>
      <c r="R130" s="27"/>
      <c r="S130" s="27"/>
      <c r="T130" s="27"/>
      <c r="U130" s="82"/>
      <c r="V130" s="27"/>
      <c r="W130" s="207"/>
      <c r="X130" s="207"/>
      <c r="Y130" s="207"/>
      <c r="Z130" s="207"/>
      <c r="AA130" s="207"/>
      <c r="AB130" s="207"/>
      <c r="AC130" s="20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row>
    <row r="131" spans="2:53" s="28" customFormat="1" ht="13.8">
      <c r="B131" s="27"/>
      <c r="C131" s="27"/>
      <c r="D131" s="27"/>
      <c r="E131" s="27"/>
      <c r="F131" s="27"/>
      <c r="G131" s="27"/>
      <c r="H131" s="27"/>
      <c r="I131" s="27"/>
      <c r="J131" s="27"/>
      <c r="K131" s="27"/>
      <c r="L131" s="27"/>
      <c r="M131" s="27"/>
      <c r="N131" s="27"/>
      <c r="O131" s="27"/>
      <c r="P131" s="27"/>
      <c r="Q131" s="27"/>
      <c r="R131" s="27"/>
      <c r="S131" s="27"/>
      <c r="T131" s="27"/>
      <c r="U131" s="82"/>
      <c r="V131" s="27"/>
      <c r="W131" s="207"/>
      <c r="X131" s="207"/>
      <c r="Y131" s="207"/>
      <c r="Z131" s="207"/>
      <c r="AA131" s="207"/>
      <c r="AB131" s="207"/>
      <c r="AC131" s="20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row>
    <row r="132" spans="2:53" s="28" customFormat="1" ht="13.8">
      <c r="B132" s="27"/>
      <c r="C132" s="27"/>
      <c r="D132" s="27"/>
      <c r="E132" s="27"/>
      <c r="F132" s="27"/>
      <c r="G132" s="27"/>
      <c r="H132" s="27"/>
      <c r="I132" s="27"/>
      <c r="J132" s="27"/>
      <c r="K132" s="27"/>
      <c r="L132" s="27"/>
      <c r="M132" s="27"/>
      <c r="N132" s="27"/>
      <c r="O132" s="27"/>
      <c r="P132" s="27"/>
      <c r="Q132" s="27"/>
      <c r="R132" s="27"/>
      <c r="S132" s="27"/>
      <c r="T132" s="27"/>
      <c r="U132" s="82"/>
      <c r="V132" s="27"/>
      <c r="W132" s="207"/>
      <c r="X132" s="207"/>
      <c r="Y132" s="207"/>
      <c r="Z132" s="207"/>
      <c r="AA132" s="207"/>
      <c r="AB132" s="207"/>
      <c r="AC132" s="20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row>
    <row r="133" spans="2:53" s="28" customFormat="1" ht="13.8">
      <c r="B133" s="27"/>
      <c r="C133" s="27"/>
      <c r="D133" s="27"/>
      <c r="E133" s="27"/>
      <c r="F133" s="27"/>
      <c r="G133" s="27"/>
      <c r="H133" s="27"/>
      <c r="I133" s="27"/>
      <c r="J133" s="27"/>
      <c r="K133" s="27"/>
      <c r="L133" s="27"/>
      <c r="M133" s="27"/>
      <c r="N133" s="27"/>
      <c r="O133" s="27"/>
      <c r="P133" s="27"/>
      <c r="Q133" s="27"/>
      <c r="R133" s="27"/>
      <c r="S133" s="27"/>
      <c r="T133" s="27"/>
      <c r="U133" s="82"/>
      <c r="V133" s="27"/>
      <c r="W133" s="207"/>
      <c r="X133" s="207"/>
      <c r="Y133" s="207"/>
      <c r="Z133" s="207"/>
      <c r="AA133" s="207"/>
      <c r="AB133" s="207"/>
      <c r="AC133" s="20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row>
    <row r="134" spans="2:53" s="28" customFormat="1" ht="13.8">
      <c r="B134" s="27"/>
      <c r="C134" s="27"/>
      <c r="D134" s="27"/>
      <c r="E134" s="27"/>
      <c r="F134" s="27"/>
      <c r="G134" s="27"/>
      <c r="H134" s="27"/>
      <c r="I134" s="27"/>
      <c r="J134" s="27"/>
      <c r="K134" s="27"/>
      <c r="L134" s="27"/>
      <c r="M134" s="27"/>
      <c r="N134" s="27"/>
      <c r="O134" s="27"/>
      <c r="P134" s="27"/>
      <c r="Q134" s="27"/>
      <c r="R134" s="27"/>
      <c r="S134" s="27"/>
      <c r="T134" s="27"/>
      <c r="U134" s="82"/>
      <c r="V134" s="27"/>
      <c r="W134" s="207"/>
      <c r="X134" s="207"/>
      <c r="Y134" s="207"/>
      <c r="Z134" s="207"/>
      <c r="AA134" s="207"/>
      <c r="AB134" s="207"/>
      <c r="AC134" s="20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row>
    <row r="135" spans="2:53" s="28" customFormat="1" ht="13.8">
      <c r="B135" s="27"/>
      <c r="C135" s="27"/>
      <c r="D135" s="27"/>
      <c r="E135" s="27"/>
      <c r="F135" s="27"/>
      <c r="G135" s="27"/>
      <c r="H135" s="27"/>
      <c r="I135" s="27"/>
      <c r="J135" s="27"/>
      <c r="K135" s="27"/>
      <c r="L135" s="27"/>
      <c r="M135" s="27"/>
      <c r="N135" s="27"/>
      <c r="O135" s="27"/>
      <c r="P135" s="27"/>
      <c r="Q135" s="27"/>
      <c r="R135" s="27"/>
      <c r="S135" s="27"/>
      <c r="T135" s="27"/>
      <c r="U135" s="82"/>
      <c r="V135" s="27"/>
      <c r="W135" s="207"/>
      <c r="X135" s="207"/>
      <c r="Y135" s="207"/>
      <c r="Z135" s="207"/>
      <c r="AA135" s="207"/>
      <c r="AB135" s="207"/>
      <c r="AC135" s="20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row>
    <row r="136" spans="2:53" s="28" customFormat="1" ht="13.8">
      <c r="B136" s="27"/>
      <c r="C136" s="27"/>
      <c r="D136" s="27"/>
      <c r="E136" s="27"/>
      <c r="F136" s="27"/>
      <c r="G136" s="27"/>
      <c r="H136" s="27"/>
      <c r="I136" s="27"/>
      <c r="J136" s="27"/>
      <c r="K136" s="27"/>
      <c r="L136" s="27"/>
      <c r="M136" s="27"/>
      <c r="N136" s="27"/>
      <c r="O136" s="27"/>
      <c r="P136" s="27"/>
      <c r="Q136" s="27"/>
      <c r="R136" s="27"/>
      <c r="S136" s="27"/>
      <c r="T136" s="27"/>
      <c r="U136" s="82"/>
      <c r="V136" s="27"/>
      <c r="W136" s="207"/>
      <c r="X136" s="207"/>
      <c r="Y136" s="207"/>
      <c r="Z136" s="207"/>
      <c r="AA136" s="207"/>
      <c r="AB136" s="207"/>
      <c r="AC136" s="20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row>
    <row r="137" spans="2:53" s="28" customFormat="1" ht="13.8">
      <c r="B137" s="27"/>
      <c r="C137" s="27"/>
      <c r="D137" s="27"/>
      <c r="E137" s="27"/>
      <c r="F137" s="27"/>
      <c r="G137" s="27"/>
      <c r="H137" s="27"/>
      <c r="I137" s="27"/>
      <c r="J137" s="27"/>
      <c r="K137" s="27"/>
      <c r="L137" s="27"/>
      <c r="M137" s="27"/>
      <c r="N137" s="27"/>
      <c r="O137" s="27"/>
      <c r="P137" s="27"/>
      <c r="Q137" s="27"/>
      <c r="R137" s="27"/>
      <c r="S137" s="27"/>
      <c r="T137" s="27"/>
      <c r="U137" s="82"/>
      <c r="V137" s="27"/>
      <c r="W137" s="207"/>
      <c r="X137" s="207"/>
      <c r="Y137" s="207"/>
      <c r="Z137" s="207"/>
      <c r="AA137" s="207"/>
      <c r="AB137" s="207"/>
      <c r="AC137" s="20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row>
    <row r="138" spans="2:53" s="28" customFormat="1" ht="13.8">
      <c r="B138" s="27"/>
      <c r="C138" s="27"/>
      <c r="D138" s="27"/>
      <c r="E138" s="27"/>
      <c r="F138" s="27"/>
      <c r="G138" s="27"/>
      <c r="H138" s="27"/>
      <c r="I138" s="27"/>
      <c r="J138" s="27"/>
      <c r="K138" s="27"/>
      <c r="L138" s="27"/>
      <c r="M138" s="27"/>
      <c r="N138" s="27"/>
      <c r="O138" s="27"/>
      <c r="P138" s="27"/>
      <c r="Q138" s="27"/>
      <c r="R138" s="27"/>
      <c r="S138" s="27"/>
      <c r="T138" s="27"/>
      <c r="U138" s="82"/>
      <c r="V138" s="27"/>
      <c r="W138" s="207"/>
      <c r="X138" s="207"/>
      <c r="Y138" s="207"/>
      <c r="Z138" s="207"/>
      <c r="AA138" s="207"/>
      <c r="AB138" s="207"/>
      <c r="AC138" s="20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row>
    <row r="139" spans="2:53" s="28" customFormat="1" ht="13.8">
      <c r="B139" s="27"/>
      <c r="C139" s="27"/>
      <c r="D139" s="27"/>
      <c r="E139" s="27"/>
      <c r="F139" s="27"/>
      <c r="G139" s="27"/>
      <c r="H139" s="27"/>
      <c r="I139" s="27"/>
      <c r="J139" s="27"/>
      <c r="K139" s="27"/>
      <c r="L139" s="27"/>
      <c r="M139" s="27"/>
      <c r="N139" s="27"/>
      <c r="O139" s="27"/>
      <c r="P139" s="27"/>
      <c r="Q139" s="27"/>
      <c r="R139" s="27"/>
      <c r="S139" s="27"/>
      <c r="T139" s="27"/>
      <c r="U139" s="82"/>
      <c r="V139" s="27"/>
      <c r="W139" s="207"/>
      <c r="X139" s="207"/>
      <c r="Y139" s="207"/>
      <c r="Z139" s="207"/>
      <c r="AA139" s="207"/>
      <c r="AB139" s="207"/>
      <c r="AC139" s="20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row>
    <row r="140" spans="2:53" s="28" customFormat="1" ht="13.8">
      <c r="B140" s="27"/>
      <c r="C140" s="27"/>
      <c r="D140" s="27"/>
      <c r="E140" s="27"/>
      <c r="F140" s="27"/>
      <c r="G140" s="27"/>
      <c r="H140" s="27"/>
      <c r="I140" s="27"/>
      <c r="J140" s="27"/>
      <c r="K140" s="27"/>
      <c r="L140" s="27"/>
      <c r="M140" s="27"/>
      <c r="N140" s="27"/>
      <c r="O140" s="27"/>
      <c r="P140" s="27"/>
      <c r="Q140" s="27"/>
      <c r="R140" s="27"/>
      <c r="S140" s="27"/>
      <c r="T140" s="27"/>
      <c r="U140" s="82"/>
      <c r="V140" s="27"/>
      <c r="W140" s="207"/>
      <c r="X140" s="207"/>
      <c r="Y140" s="207"/>
      <c r="Z140" s="207"/>
      <c r="AA140" s="207"/>
      <c r="AB140" s="207"/>
      <c r="AC140" s="20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row>
    <row r="141" spans="2:53" s="28" customFormat="1" ht="13.8">
      <c r="B141" s="27"/>
      <c r="C141" s="27"/>
      <c r="D141" s="27"/>
      <c r="E141" s="27"/>
      <c r="F141" s="27"/>
      <c r="G141" s="27"/>
      <c r="H141" s="27"/>
      <c r="I141" s="27"/>
      <c r="J141" s="27"/>
      <c r="K141" s="27"/>
      <c r="L141" s="27"/>
      <c r="M141" s="27"/>
      <c r="N141" s="27"/>
      <c r="O141" s="27"/>
      <c r="P141" s="27"/>
      <c r="Q141" s="27"/>
      <c r="R141" s="27"/>
      <c r="S141" s="27"/>
      <c r="T141" s="27"/>
      <c r="U141" s="82"/>
      <c r="V141" s="27"/>
      <c r="W141" s="207"/>
      <c r="X141" s="207"/>
      <c r="Y141" s="207"/>
      <c r="Z141" s="207"/>
      <c r="AA141" s="207"/>
      <c r="AB141" s="207"/>
      <c r="AC141" s="20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row>
    <row r="142" spans="2:53" s="28" customFormat="1" ht="13.8">
      <c r="B142" s="27"/>
      <c r="C142" s="27"/>
      <c r="D142" s="27"/>
      <c r="E142" s="27"/>
      <c r="F142" s="27"/>
      <c r="G142" s="27"/>
      <c r="H142" s="27"/>
      <c r="I142" s="27"/>
      <c r="J142" s="27"/>
      <c r="K142" s="27"/>
      <c r="L142" s="27"/>
      <c r="M142" s="27"/>
      <c r="N142" s="27"/>
      <c r="O142" s="27"/>
      <c r="P142" s="27"/>
      <c r="Q142" s="27"/>
      <c r="R142" s="27"/>
      <c r="S142" s="27"/>
      <c r="T142" s="27"/>
      <c r="U142" s="82"/>
      <c r="V142" s="27"/>
      <c r="W142" s="207"/>
      <c r="X142" s="207"/>
      <c r="Y142" s="207"/>
      <c r="Z142" s="207"/>
      <c r="AA142" s="207"/>
      <c r="AB142" s="207"/>
      <c r="AC142" s="20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row>
    <row r="143" spans="2:53" s="28" customFormat="1" ht="13.8">
      <c r="B143" s="27"/>
      <c r="C143" s="27"/>
      <c r="D143" s="27"/>
      <c r="E143" s="27"/>
      <c r="F143" s="27"/>
      <c r="G143" s="27"/>
      <c r="H143" s="27"/>
      <c r="I143" s="27"/>
      <c r="J143" s="27"/>
      <c r="K143" s="27"/>
      <c r="L143" s="27"/>
      <c r="M143" s="27"/>
      <c r="N143" s="27"/>
      <c r="O143" s="27"/>
      <c r="P143" s="27"/>
      <c r="Q143" s="27"/>
      <c r="R143" s="27"/>
      <c r="S143" s="27"/>
      <c r="T143" s="27"/>
      <c r="U143" s="82"/>
      <c r="V143" s="27"/>
      <c r="W143" s="207"/>
      <c r="X143" s="207"/>
      <c r="Y143" s="207"/>
      <c r="Z143" s="207"/>
      <c r="AA143" s="207"/>
      <c r="AB143" s="207"/>
      <c r="AC143" s="20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row>
    <row r="144" spans="2:53" s="28" customFormat="1" ht="13.8">
      <c r="B144" s="27"/>
      <c r="C144" s="27"/>
      <c r="D144" s="27"/>
      <c r="E144" s="27"/>
      <c r="F144" s="27"/>
      <c r="G144" s="27"/>
      <c r="H144" s="27"/>
      <c r="I144" s="27"/>
      <c r="J144" s="27"/>
      <c r="K144" s="27"/>
      <c r="L144" s="27"/>
      <c r="M144" s="27"/>
      <c r="N144" s="27"/>
      <c r="O144" s="27"/>
      <c r="P144" s="27"/>
      <c r="Q144" s="27"/>
      <c r="R144" s="27"/>
      <c r="S144" s="27"/>
      <c r="T144" s="27"/>
      <c r="U144" s="82"/>
      <c r="V144" s="27"/>
      <c r="W144" s="207"/>
      <c r="X144" s="207"/>
      <c r="Y144" s="207"/>
      <c r="Z144" s="207"/>
      <c r="AA144" s="207"/>
      <c r="AB144" s="207"/>
      <c r="AC144" s="20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row>
    <row r="145" spans="2:53" s="28" customFormat="1" ht="13.8">
      <c r="B145" s="27"/>
      <c r="C145" s="27"/>
      <c r="D145" s="27"/>
      <c r="E145" s="27"/>
      <c r="F145" s="27"/>
      <c r="G145" s="27"/>
      <c r="H145" s="27"/>
      <c r="I145" s="27"/>
      <c r="J145" s="27"/>
      <c r="K145" s="27"/>
      <c r="L145" s="27"/>
      <c r="M145" s="27"/>
      <c r="N145" s="27"/>
      <c r="O145" s="27"/>
      <c r="P145" s="27"/>
      <c r="Q145" s="27"/>
      <c r="R145" s="27"/>
      <c r="S145" s="27"/>
      <c r="T145" s="27"/>
      <c r="U145" s="82"/>
      <c r="V145" s="27"/>
      <c r="W145" s="207"/>
      <c r="X145" s="207"/>
      <c r="Y145" s="207"/>
      <c r="Z145" s="207"/>
      <c r="AA145" s="207"/>
      <c r="AB145" s="207"/>
      <c r="AC145" s="20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row>
    <row r="146" spans="2:53" s="28" customFormat="1" ht="13.8">
      <c r="B146" s="27"/>
      <c r="C146" s="27"/>
      <c r="D146" s="27"/>
      <c r="E146" s="27"/>
      <c r="F146" s="27"/>
      <c r="G146" s="27"/>
      <c r="H146" s="27"/>
      <c r="I146" s="27"/>
      <c r="J146" s="27"/>
      <c r="K146" s="27"/>
      <c r="L146" s="27"/>
      <c r="M146" s="27"/>
      <c r="N146" s="27"/>
      <c r="O146" s="27"/>
      <c r="P146" s="27"/>
      <c r="Q146" s="27"/>
      <c r="R146" s="27"/>
      <c r="S146" s="27"/>
      <c r="T146" s="27"/>
      <c r="U146" s="82"/>
      <c r="V146" s="27"/>
      <c r="W146" s="207"/>
      <c r="X146" s="207"/>
      <c r="Y146" s="207"/>
      <c r="Z146" s="207"/>
      <c r="AA146" s="207"/>
      <c r="AB146" s="207"/>
      <c r="AC146" s="20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row>
    <row r="147" spans="2:53" s="28" customFormat="1" ht="13.8">
      <c r="B147" s="27"/>
      <c r="C147" s="27"/>
      <c r="D147" s="27"/>
      <c r="E147" s="27"/>
      <c r="F147" s="27"/>
      <c r="G147" s="27"/>
      <c r="H147" s="27"/>
      <c r="I147" s="27"/>
      <c r="J147" s="27"/>
      <c r="K147" s="27"/>
      <c r="L147" s="27"/>
      <c r="M147" s="27"/>
      <c r="N147" s="27"/>
      <c r="O147" s="27"/>
      <c r="P147" s="27"/>
      <c r="Q147" s="27"/>
      <c r="R147" s="27"/>
      <c r="S147" s="27"/>
      <c r="T147" s="27"/>
      <c r="U147" s="82"/>
      <c r="V147" s="27"/>
      <c r="W147" s="207"/>
      <c r="X147" s="207"/>
      <c r="Y147" s="207"/>
      <c r="Z147" s="207"/>
      <c r="AA147" s="207"/>
      <c r="AB147" s="207"/>
      <c r="AC147" s="20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row>
    <row r="148" spans="2:53" s="28" customFormat="1" ht="13.8">
      <c r="B148" s="27"/>
      <c r="C148" s="27"/>
      <c r="D148" s="27"/>
      <c r="E148" s="27"/>
      <c r="F148" s="27"/>
      <c r="G148" s="27"/>
      <c r="H148" s="27"/>
      <c r="I148" s="27"/>
      <c r="J148" s="27"/>
      <c r="K148" s="27"/>
      <c r="L148" s="27"/>
      <c r="M148" s="27"/>
      <c r="N148" s="27"/>
      <c r="O148" s="27"/>
      <c r="P148" s="27"/>
      <c r="Q148" s="27"/>
      <c r="R148" s="27"/>
      <c r="S148" s="27"/>
      <c r="T148" s="27"/>
      <c r="U148" s="82"/>
      <c r="V148" s="27"/>
      <c r="W148" s="207"/>
      <c r="X148" s="207"/>
      <c r="Y148" s="207"/>
      <c r="Z148" s="207"/>
      <c r="AA148" s="207"/>
      <c r="AB148" s="207"/>
      <c r="AC148" s="20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row>
    <row r="149" spans="2:53" s="28" customFormat="1" ht="13.8">
      <c r="B149" s="27"/>
      <c r="C149" s="27"/>
      <c r="D149" s="27"/>
      <c r="E149" s="27"/>
      <c r="F149" s="27"/>
      <c r="G149" s="27"/>
      <c r="H149" s="27"/>
      <c r="I149" s="27"/>
      <c r="J149" s="27"/>
      <c r="K149" s="27"/>
      <c r="L149" s="27"/>
      <c r="M149" s="27"/>
      <c r="N149" s="27"/>
      <c r="O149" s="27"/>
      <c r="P149" s="27"/>
      <c r="Q149" s="27"/>
      <c r="R149" s="27"/>
      <c r="S149" s="27"/>
      <c r="T149" s="27"/>
      <c r="U149" s="82"/>
      <c r="V149" s="27"/>
      <c r="W149" s="207"/>
      <c r="X149" s="207"/>
      <c r="Y149" s="207"/>
      <c r="Z149" s="207"/>
      <c r="AA149" s="207"/>
      <c r="AB149" s="207"/>
      <c r="AC149" s="20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row>
    <row r="150" spans="2:53" s="28" customFormat="1" ht="13.8">
      <c r="B150" s="27"/>
      <c r="C150" s="27"/>
      <c r="D150" s="27"/>
      <c r="E150" s="27"/>
      <c r="F150" s="27"/>
      <c r="G150" s="27"/>
      <c r="H150" s="27"/>
      <c r="I150" s="27"/>
      <c r="J150" s="27"/>
      <c r="K150" s="27"/>
      <c r="L150" s="27"/>
      <c r="M150" s="27"/>
      <c r="N150" s="27"/>
      <c r="O150" s="27"/>
      <c r="P150" s="27"/>
      <c r="Q150" s="27"/>
      <c r="R150" s="27"/>
      <c r="S150" s="27"/>
      <c r="T150" s="27"/>
      <c r="U150" s="82"/>
      <c r="V150" s="27"/>
      <c r="W150" s="207"/>
      <c r="X150" s="207"/>
      <c r="Y150" s="207"/>
      <c r="Z150" s="207"/>
      <c r="AA150" s="207"/>
      <c r="AB150" s="207"/>
      <c r="AC150" s="20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row>
    <row r="151" spans="2:53" s="28" customFormat="1" ht="13.8">
      <c r="B151" s="27"/>
      <c r="C151" s="27"/>
      <c r="D151" s="27"/>
      <c r="E151" s="27"/>
      <c r="F151" s="27"/>
      <c r="G151" s="27"/>
      <c r="H151" s="27"/>
      <c r="I151" s="27"/>
      <c r="J151" s="27"/>
      <c r="K151" s="27"/>
      <c r="L151" s="27"/>
      <c r="M151" s="27"/>
      <c r="N151" s="27"/>
      <c r="O151" s="27"/>
      <c r="P151" s="27"/>
      <c r="Q151" s="27"/>
      <c r="R151" s="27"/>
      <c r="S151" s="27"/>
      <c r="T151" s="27"/>
      <c r="U151" s="82"/>
      <c r="V151" s="27"/>
      <c r="W151" s="207"/>
      <c r="X151" s="207"/>
      <c r="Y151" s="207"/>
      <c r="Z151" s="207"/>
      <c r="AA151" s="207"/>
      <c r="AB151" s="207"/>
      <c r="AC151" s="20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row>
    <row r="152" spans="2:53" s="28" customFormat="1" ht="13.8">
      <c r="B152" s="27"/>
      <c r="C152" s="27"/>
      <c r="D152" s="27"/>
      <c r="E152" s="27"/>
      <c r="F152" s="27"/>
      <c r="G152" s="27"/>
      <c r="H152" s="27"/>
      <c r="I152" s="27"/>
      <c r="J152" s="27"/>
      <c r="K152" s="27"/>
      <c r="L152" s="27"/>
      <c r="M152" s="27"/>
      <c r="N152" s="27"/>
      <c r="O152" s="27"/>
      <c r="P152" s="27"/>
      <c r="Q152" s="27"/>
      <c r="R152" s="27"/>
      <c r="S152" s="27"/>
      <c r="T152" s="27"/>
      <c r="U152" s="82"/>
      <c r="V152" s="27"/>
      <c r="W152" s="207"/>
      <c r="X152" s="207"/>
      <c r="Y152" s="207"/>
      <c r="Z152" s="207"/>
      <c r="AA152" s="207"/>
      <c r="AB152" s="207"/>
      <c r="AC152" s="20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row>
    <row r="153" spans="2:53" s="28" customFormat="1" ht="13.8">
      <c r="B153" s="27"/>
      <c r="C153" s="27"/>
      <c r="D153" s="27"/>
      <c r="E153" s="27"/>
      <c r="F153" s="27"/>
      <c r="G153" s="27"/>
      <c r="H153" s="27"/>
      <c r="I153" s="27"/>
      <c r="J153" s="27"/>
      <c r="K153" s="27"/>
      <c r="L153" s="27"/>
      <c r="M153" s="27"/>
      <c r="N153" s="27"/>
      <c r="O153" s="27"/>
      <c r="P153" s="27"/>
      <c r="Q153" s="27"/>
      <c r="R153" s="27"/>
      <c r="S153" s="27"/>
      <c r="T153" s="27"/>
      <c r="U153" s="82"/>
      <c r="V153" s="27"/>
      <c r="W153" s="207"/>
      <c r="X153" s="207"/>
      <c r="Y153" s="207"/>
      <c r="Z153" s="207"/>
      <c r="AA153" s="207"/>
      <c r="AB153" s="207"/>
      <c r="AC153" s="20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row>
    <row r="154" spans="2:53" s="28" customFormat="1" ht="13.8">
      <c r="B154" s="27"/>
      <c r="C154" s="27"/>
      <c r="D154" s="27"/>
      <c r="E154" s="27"/>
      <c r="F154" s="27"/>
      <c r="G154" s="27"/>
      <c r="H154" s="27"/>
      <c r="I154" s="27"/>
      <c r="J154" s="27"/>
      <c r="K154" s="27"/>
      <c r="L154" s="27"/>
      <c r="M154" s="27"/>
      <c r="N154" s="27"/>
      <c r="O154" s="27"/>
      <c r="P154" s="27"/>
      <c r="Q154" s="27"/>
      <c r="R154" s="27"/>
      <c r="S154" s="27"/>
      <c r="T154" s="27"/>
      <c r="U154" s="82"/>
      <c r="V154" s="27"/>
      <c r="W154" s="207"/>
      <c r="X154" s="207"/>
      <c r="Y154" s="207"/>
      <c r="Z154" s="207"/>
      <c r="AA154" s="207"/>
      <c r="AB154" s="207"/>
      <c r="AC154" s="20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row>
    <row r="155" spans="2:53" s="28" customFormat="1" ht="13.8">
      <c r="B155" s="27"/>
      <c r="C155" s="27"/>
      <c r="D155" s="27"/>
      <c r="E155" s="27"/>
      <c r="F155" s="27"/>
      <c r="G155" s="27"/>
      <c r="H155" s="27"/>
      <c r="I155" s="27"/>
      <c r="J155" s="27"/>
      <c r="K155" s="27"/>
      <c r="L155" s="27"/>
      <c r="M155" s="27"/>
      <c r="N155" s="27"/>
      <c r="O155" s="27"/>
      <c r="P155" s="27"/>
      <c r="Q155" s="27"/>
      <c r="R155" s="27"/>
      <c r="S155" s="27"/>
      <c r="T155" s="27"/>
      <c r="U155" s="82"/>
      <c r="V155" s="27"/>
      <c r="W155" s="207"/>
      <c r="X155" s="207"/>
      <c r="Y155" s="207"/>
      <c r="Z155" s="207"/>
      <c r="AA155" s="207"/>
      <c r="AB155" s="207"/>
      <c r="AC155" s="20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row>
    <row r="156" spans="2:53" s="28" customFormat="1" ht="13.8">
      <c r="B156" s="27"/>
      <c r="C156" s="27"/>
      <c r="D156" s="27"/>
      <c r="E156" s="27"/>
      <c r="F156" s="27"/>
      <c r="G156" s="27"/>
      <c r="H156" s="27"/>
      <c r="I156" s="27"/>
      <c r="J156" s="27"/>
      <c r="K156" s="27"/>
      <c r="L156" s="27"/>
      <c r="M156" s="27"/>
      <c r="N156" s="27"/>
      <c r="O156" s="27"/>
      <c r="P156" s="27"/>
      <c r="Q156" s="27"/>
      <c r="R156" s="27"/>
      <c r="S156" s="27"/>
      <c r="T156" s="27"/>
      <c r="U156" s="82"/>
      <c r="V156" s="27"/>
      <c r="W156" s="207"/>
      <c r="X156" s="207"/>
      <c r="Y156" s="207"/>
      <c r="Z156" s="207"/>
      <c r="AA156" s="207"/>
      <c r="AB156" s="207"/>
      <c r="AC156" s="20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row>
    <row r="157" spans="2:53" s="28" customFormat="1" ht="13.8">
      <c r="B157" s="27"/>
      <c r="C157" s="27"/>
      <c r="D157" s="27"/>
      <c r="E157" s="27"/>
      <c r="F157" s="27"/>
      <c r="G157" s="27"/>
      <c r="H157" s="27"/>
      <c r="I157" s="27"/>
      <c r="J157" s="27"/>
      <c r="K157" s="27"/>
      <c r="L157" s="27"/>
      <c r="M157" s="27"/>
      <c r="N157" s="27"/>
      <c r="O157" s="27"/>
      <c r="P157" s="27"/>
      <c r="Q157" s="27"/>
      <c r="R157" s="27"/>
      <c r="S157" s="27"/>
      <c r="T157" s="27"/>
      <c r="U157" s="82"/>
      <c r="V157" s="27"/>
      <c r="W157" s="207"/>
      <c r="X157" s="207"/>
      <c r="Y157" s="207"/>
      <c r="Z157" s="207"/>
      <c r="AA157" s="207"/>
      <c r="AB157" s="207"/>
      <c r="AC157" s="20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row>
    <row r="158" spans="2:53" s="28" customFormat="1" ht="13.8">
      <c r="B158" s="27"/>
      <c r="C158" s="27"/>
      <c r="D158" s="27"/>
      <c r="E158" s="27"/>
      <c r="F158" s="27"/>
      <c r="G158" s="27"/>
      <c r="H158" s="27"/>
      <c r="I158" s="27"/>
      <c r="J158" s="27"/>
      <c r="K158" s="27"/>
      <c r="L158" s="27"/>
      <c r="M158" s="27"/>
      <c r="N158" s="27"/>
      <c r="O158" s="27"/>
      <c r="P158" s="27"/>
      <c r="Q158" s="27"/>
      <c r="R158" s="27"/>
      <c r="S158" s="27"/>
      <c r="T158" s="27"/>
      <c r="U158" s="82"/>
      <c r="V158" s="27"/>
      <c r="W158" s="207"/>
      <c r="X158" s="207"/>
      <c r="Y158" s="207"/>
      <c r="Z158" s="207"/>
      <c r="AA158" s="207"/>
      <c r="AB158" s="207"/>
      <c r="AC158" s="20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row>
    <row r="159" spans="2:53" s="28" customFormat="1" ht="13.8">
      <c r="B159" s="27"/>
      <c r="C159" s="27"/>
      <c r="D159" s="27"/>
      <c r="E159" s="27"/>
      <c r="F159" s="27"/>
      <c r="G159" s="27"/>
      <c r="H159" s="27"/>
      <c r="I159" s="27"/>
      <c r="J159" s="27"/>
      <c r="K159" s="27"/>
      <c r="L159" s="27"/>
      <c r="M159" s="27"/>
      <c r="N159" s="27"/>
      <c r="O159" s="27"/>
      <c r="P159" s="27"/>
      <c r="Q159" s="27"/>
      <c r="R159" s="27"/>
      <c r="S159" s="27"/>
      <c r="T159" s="27"/>
      <c r="U159" s="82"/>
      <c r="V159" s="27"/>
      <c r="W159" s="207"/>
      <c r="X159" s="207"/>
      <c r="Y159" s="207"/>
      <c r="Z159" s="207"/>
      <c r="AA159" s="207"/>
      <c r="AB159" s="207"/>
      <c r="AC159" s="20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row>
    <row r="160" spans="2:53" s="28" customFormat="1" ht="13.8">
      <c r="B160" s="27"/>
      <c r="C160" s="27"/>
      <c r="D160" s="27"/>
      <c r="E160" s="27"/>
      <c r="F160" s="27"/>
      <c r="G160" s="27"/>
      <c r="H160" s="27"/>
      <c r="I160" s="27"/>
      <c r="J160" s="27"/>
      <c r="K160" s="27"/>
      <c r="L160" s="27"/>
      <c r="M160" s="27"/>
      <c r="N160" s="27"/>
      <c r="O160" s="27"/>
      <c r="P160" s="27"/>
      <c r="Q160" s="27"/>
      <c r="R160" s="27"/>
      <c r="S160" s="27"/>
      <c r="T160" s="27"/>
      <c r="U160" s="82"/>
      <c r="V160" s="27"/>
      <c r="W160" s="207"/>
      <c r="X160" s="207"/>
      <c r="Y160" s="207"/>
      <c r="Z160" s="207"/>
      <c r="AA160" s="207"/>
      <c r="AB160" s="207"/>
      <c r="AC160" s="20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row>
    <row r="161" spans="2:53" s="28" customFormat="1" ht="13.8">
      <c r="B161" s="27"/>
      <c r="C161" s="27"/>
      <c r="D161" s="27"/>
      <c r="E161" s="27"/>
      <c r="F161" s="27"/>
      <c r="G161" s="27"/>
      <c r="H161" s="27"/>
      <c r="I161" s="27"/>
      <c r="J161" s="27"/>
      <c r="K161" s="27"/>
      <c r="L161" s="27"/>
      <c r="M161" s="27"/>
      <c r="N161" s="27"/>
      <c r="O161" s="27"/>
      <c r="P161" s="27"/>
      <c r="Q161" s="27"/>
      <c r="R161" s="27"/>
      <c r="S161" s="27"/>
      <c r="T161" s="27"/>
      <c r="U161" s="82"/>
      <c r="V161" s="27"/>
      <c r="W161" s="207"/>
      <c r="X161" s="207"/>
      <c r="Y161" s="207"/>
      <c r="Z161" s="207"/>
      <c r="AA161" s="207"/>
      <c r="AB161" s="207"/>
      <c r="AC161" s="20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row>
    <row r="162" spans="2:53" s="28" customFormat="1" ht="13.8">
      <c r="B162" s="27"/>
      <c r="C162" s="27"/>
      <c r="D162" s="27"/>
      <c r="E162" s="27"/>
      <c r="F162" s="27"/>
      <c r="G162" s="27"/>
      <c r="H162" s="27"/>
      <c r="I162" s="27"/>
      <c r="J162" s="27"/>
      <c r="K162" s="27"/>
      <c r="L162" s="27"/>
      <c r="M162" s="27"/>
      <c r="N162" s="27"/>
      <c r="O162" s="27"/>
      <c r="P162" s="27"/>
      <c r="Q162" s="27"/>
      <c r="R162" s="27"/>
      <c r="S162" s="27"/>
      <c r="T162" s="27"/>
      <c r="U162" s="82"/>
      <c r="V162" s="27"/>
      <c r="W162" s="207"/>
      <c r="X162" s="207"/>
      <c r="Y162" s="207"/>
      <c r="Z162" s="207"/>
      <c r="AA162" s="207"/>
      <c r="AB162" s="207"/>
      <c r="AC162" s="20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row>
    <row r="163" spans="2:53" s="28" customFormat="1" ht="13.8">
      <c r="B163" s="27"/>
      <c r="C163" s="27"/>
      <c r="D163" s="27"/>
      <c r="E163" s="27"/>
      <c r="F163" s="27"/>
      <c r="G163" s="27"/>
      <c r="H163" s="27"/>
      <c r="I163" s="27"/>
      <c r="J163" s="27"/>
      <c r="K163" s="27"/>
      <c r="L163" s="27"/>
      <c r="M163" s="27"/>
      <c r="N163" s="27"/>
      <c r="O163" s="27"/>
      <c r="P163" s="27"/>
      <c r="Q163" s="27"/>
      <c r="R163" s="27"/>
      <c r="S163" s="27"/>
      <c r="T163" s="27"/>
      <c r="U163" s="82"/>
      <c r="V163" s="27"/>
      <c r="W163" s="207"/>
      <c r="X163" s="207"/>
      <c r="Y163" s="207"/>
      <c r="Z163" s="207"/>
      <c r="AA163" s="207"/>
      <c r="AB163" s="207"/>
      <c r="AC163" s="20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row>
    <row r="164" spans="2:53" s="28" customFormat="1" ht="13.8">
      <c r="B164" s="27"/>
      <c r="C164" s="27"/>
      <c r="D164" s="27"/>
      <c r="E164" s="27"/>
      <c r="F164" s="27"/>
      <c r="G164" s="27"/>
      <c r="H164" s="27"/>
      <c r="I164" s="27"/>
      <c r="J164" s="27"/>
      <c r="K164" s="27"/>
      <c r="L164" s="27"/>
      <c r="M164" s="27"/>
      <c r="N164" s="27"/>
      <c r="O164" s="27"/>
      <c r="P164" s="27"/>
      <c r="Q164" s="27"/>
      <c r="R164" s="27"/>
      <c r="S164" s="27"/>
      <c r="T164" s="27"/>
      <c r="U164" s="82"/>
      <c r="V164" s="27"/>
      <c r="W164" s="207"/>
      <c r="X164" s="207"/>
      <c r="Y164" s="207"/>
      <c r="Z164" s="207"/>
      <c r="AA164" s="207"/>
      <c r="AB164" s="207"/>
      <c r="AC164" s="20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row>
    <row r="165" spans="2:53" s="28" customFormat="1" ht="13.8">
      <c r="B165" s="27"/>
      <c r="C165" s="27"/>
      <c r="D165" s="27"/>
      <c r="E165" s="27"/>
      <c r="F165" s="27"/>
      <c r="G165" s="27"/>
      <c r="H165" s="27"/>
      <c r="I165" s="27"/>
      <c r="J165" s="27"/>
      <c r="K165" s="27"/>
      <c r="L165" s="27"/>
      <c r="M165" s="27"/>
      <c r="N165" s="27"/>
      <c r="O165" s="27"/>
      <c r="P165" s="27"/>
      <c r="Q165" s="27"/>
      <c r="R165" s="27"/>
      <c r="S165" s="27"/>
      <c r="T165" s="27"/>
      <c r="U165" s="82"/>
      <c r="V165" s="27"/>
      <c r="W165" s="207"/>
      <c r="X165" s="207"/>
      <c r="Y165" s="207"/>
      <c r="Z165" s="207"/>
      <c r="AA165" s="207"/>
      <c r="AB165" s="207"/>
      <c r="AC165" s="20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row>
    <row r="166" spans="2:53" s="28" customFormat="1" ht="13.8">
      <c r="B166" s="27"/>
      <c r="C166" s="27"/>
      <c r="D166" s="27"/>
      <c r="E166" s="27"/>
      <c r="F166" s="27"/>
      <c r="G166" s="27"/>
      <c r="H166" s="27"/>
      <c r="I166" s="27"/>
      <c r="J166" s="27"/>
      <c r="K166" s="27"/>
      <c r="L166" s="27"/>
      <c r="M166" s="27"/>
      <c r="N166" s="27"/>
      <c r="O166" s="27"/>
      <c r="P166" s="27"/>
      <c r="Q166" s="27"/>
      <c r="R166" s="27"/>
      <c r="S166" s="27"/>
      <c r="T166" s="27"/>
      <c r="U166" s="82"/>
      <c r="V166" s="27"/>
      <c r="W166" s="207"/>
      <c r="X166" s="207"/>
      <c r="Y166" s="207"/>
      <c r="Z166" s="207"/>
      <c r="AA166" s="207"/>
      <c r="AB166" s="207"/>
      <c r="AC166" s="20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row>
    <row r="167" spans="2:53" s="28" customFormat="1" ht="13.8">
      <c r="B167" s="27"/>
      <c r="C167" s="27"/>
      <c r="D167" s="27"/>
      <c r="E167" s="27"/>
      <c r="F167" s="27"/>
      <c r="G167" s="27"/>
      <c r="H167" s="27"/>
      <c r="I167" s="27"/>
      <c r="J167" s="27"/>
      <c r="K167" s="27"/>
      <c r="L167" s="27"/>
      <c r="M167" s="27"/>
      <c r="N167" s="27"/>
      <c r="O167" s="27"/>
      <c r="P167" s="27"/>
      <c r="Q167" s="27"/>
      <c r="R167" s="27"/>
      <c r="S167" s="27"/>
      <c r="T167" s="27"/>
      <c r="U167" s="82"/>
      <c r="V167" s="27"/>
      <c r="W167" s="207"/>
      <c r="X167" s="207"/>
      <c r="Y167" s="207"/>
      <c r="Z167" s="207"/>
      <c r="AA167" s="207"/>
      <c r="AB167" s="207"/>
      <c r="AC167" s="20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row>
    <row r="168" spans="2:53" s="28" customFormat="1" ht="13.8">
      <c r="B168" s="27"/>
      <c r="C168" s="27"/>
      <c r="D168" s="27"/>
      <c r="E168" s="27"/>
      <c r="F168" s="27"/>
      <c r="G168" s="27"/>
      <c r="H168" s="27"/>
      <c r="I168" s="27"/>
      <c r="J168" s="27"/>
      <c r="K168" s="27"/>
      <c r="L168" s="27"/>
      <c r="M168" s="27"/>
      <c r="N168" s="27"/>
      <c r="O168" s="27"/>
      <c r="P168" s="27"/>
      <c r="Q168" s="27"/>
      <c r="R168" s="27"/>
      <c r="S168" s="27"/>
      <c r="T168" s="27"/>
      <c r="U168" s="82"/>
      <c r="V168" s="27"/>
      <c r="W168" s="207"/>
      <c r="X168" s="207"/>
      <c r="Y168" s="207"/>
      <c r="Z168" s="207"/>
      <c r="AA168" s="207"/>
      <c r="AB168" s="207"/>
      <c r="AC168" s="20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row>
    <row r="169" spans="2:53" s="28" customFormat="1" ht="13.8">
      <c r="B169" s="27"/>
      <c r="C169" s="27"/>
      <c r="D169" s="27"/>
      <c r="E169" s="27"/>
      <c r="F169" s="27"/>
      <c r="G169" s="27"/>
      <c r="H169" s="27"/>
      <c r="I169" s="27"/>
      <c r="J169" s="27"/>
      <c r="K169" s="27"/>
      <c r="L169" s="27"/>
      <c r="M169" s="27"/>
      <c r="N169" s="27"/>
      <c r="O169" s="27"/>
      <c r="P169" s="27"/>
      <c r="Q169" s="27"/>
      <c r="R169" s="27"/>
      <c r="S169" s="27"/>
      <c r="T169" s="27"/>
      <c r="U169" s="82"/>
      <c r="V169" s="27"/>
      <c r="W169" s="207"/>
      <c r="X169" s="207"/>
      <c r="Y169" s="207"/>
      <c r="Z169" s="207"/>
      <c r="AA169" s="207"/>
      <c r="AB169" s="207"/>
      <c r="AC169" s="20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row>
    <row r="170" spans="2:53" s="28" customFormat="1" ht="13.8">
      <c r="B170" s="27"/>
      <c r="C170" s="27"/>
      <c r="D170" s="27"/>
      <c r="E170" s="27"/>
      <c r="F170" s="27"/>
      <c r="G170" s="27"/>
      <c r="H170" s="27"/>
      <c r="I170" s="27"/>
      <c r="J170" s="27"/>
      <c r="K170" s="27"/>
      <c r="L170" s="27"/>
      <c r="M170" s="27"/>
      <c r="N170" s="27"/>
      <c r="O170" s="27"/>
      <c r="P170" s="27"/>
      <c r="Q170" s="27"/>
      <c r="R170" s="27"/>
      <c r="S170" s="27"/>
      <c r="T170" s="27"/>
      <c r="U170" s="82"/>
      <c r="V170" s="27"/>
      <c r="W170" s="207"/>
      <c r="X170" s="207"/>
      <c r="Y170" s="207"/>
      <c r="Z170" s="207"/>
      <c r="AA170" s="207"/>
      <c r="AB170" s="207"/>
      <c r="AC170" s="20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row>
    <row r="171" spans="2:53" s="28" customFormat="1" ht="13.8">
      <c r="B171" s="27"/>
      <c r="C171" s="27"/>
      <c r="D171" s="27"/>
      <c r="E171" s="27"/>
      <c r="F171" s="27"/>
      <c r="G171" s="27"/>
      <c r="H171" s="27"/>
      <c r="I171" s="27"/>
      <c r="J171" s="27"/>
      <c r="K171" s="27"/>
      <c r="L171" s="27"/>
      <c r="M171" s="27"/>
      <c r="N171" s="27"/>
      <c r="O171" s="27"/>
      <c r="P171" s="27"/>
      <c r="Q171" s="27"/>
      <c r="R171" s="27"/>
      <c r="S171" s="27"/>
      <c r="T171" s="27"/>
      <c r="U171" s="82"/>
      <c r="V171" s="27"/>
      <c r="W171" s="207"/>
      <c r="X171" s="207"/>
      <c r="Y171" s="207"/>
      <c r="Z171" s="207"/>
      <c r="AA171" s="207"/>
      <c r="AB171" s="207"/>
      <c r="AC171" s="20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row>
    <row r="172" spans="2:53" s="28" customFormat="1" ht="13.8">
      <c r="B172" s="27"/>
      <c r="C172" s="27"/>
      <c r="D172" s="27"/>
      <c r="E172" s="27"/>
      <c r="F172" s="27"/>
      <c r="G172" s="27"/>
      <c r="H172" s="27"/>
      <c r="I172" s="27"/>
      <c r="J172" s="27"/>
      <c r="K172" s="27"/>
      <c r="L172" s="27"/>
      <c r="M172" s="27"/>
      <c r="N172" s="27"/>
      <c r="O172" s="27"/>
      <c r="P172" s="27"/>
      <c r="Q172" s="27"/>
      <c r="R172" s="27"/>
      <c r="S172" s="27"/>
      <c r="T172" s="27"/>
      <c r="U172" s="82"/>
      <c r="V172" s="27"/>
      <c r="W172" s="207"/>
      <c r="X172" s="207"/>
      <c r="Y172" s="207"/>
      <c r="Z172" s="207"/>
      <c r="AA172" s="207"/>
      <c r="AB172" s="207"/>
      <c r="AC172" s="20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row>
    <row r="173" spans="2:53" s="28" customFormat="1" ht="13.8">
      <c r="B173" s="27"/>
      <c r="C173" s="27"/>
      <c r="D173" s="27"/>
      <c r="E173" s="27"/>
      <c r="F173" s="27"/>
      <c r="G173" s="27"/>
      <c r="H173" s="27"/>
      <c r="I173" s="27"/>
      <c r="J173" s="27"/>
      <c r="K173" s="27"/>
      <c r="L173" s="27"/>
      <c r="M173" s="27"/>
      <c r="N173" s="27"/>
      <c r="O173" s="27"/>
      <c r="P173" s="27"/>
      <c r="Q173" s="27"/>
      <c r="R173" s="27"/>
      <c r="S173" s="27"/>
      <c r="T173" s="27"/>
      <c r="U173" s="82"/>
      <c r="V173" s="27"/>
      <c r="W173" s="207"/>
      <c r="X173" s="207"/>
      <c r="Y173" s="207"/>
      <c r="Z173" s="207"/>
      <c r="AA173" s="207"/>
      <c r="AB173" s="207"/>
      <c r="AC173" s="20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row>
    <row r="174" spans="2:53" s="28" customFormat="1" ht="13.8">
      <c r="B174" s="27"/>
      <c r="C174" s="27"/>
      <c r="D174" s="27"/>
      <c r="E174" s="27"/>
      <c r="F174" s="27"/>
      <c r="G174" s="27"/>
      <c r="H174" s="27"/>
      <c r="I174" s="27"/>
      <c r="J174" s="27"/>
      <c r="K174" s="27"/>
      <c r="L174" s="27"/>
      <c r="M174" s="27"/>
      <c r="N174" s="27"/>
      <c r="O174" s="27"/>
      <c r="P174" s="27"/>
      <c r="Q174" s="27"/>
      <c r="R174" s="27"/>
      <c r="S174" s="27"/>
      <c r="T174" s="27"/>
      <c r="U174" s="82"/>
      <c r="V174" s="27"/>
      <c r="W174" s="207"/>
      <c r="X174" s="207"/>
      <c r="Y174" s="207"/>
      <c r="Z174" s="207"/>
      <c r="AA174" s="207"/>
      <c r="AB174" s="207"/>
      <c r="AC174" s="20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row>
    <row r="175" spans="2:53" s="28" customFormat="1" ht="13.8">
      <c r="B175" s="27"/>
      <c r="C175" s="27"/>
      <c r="D175" s="27"/>
      <c r="E175" s="27"/>
      <c r="F175" s="27"/>
      <c r="G175" s="27"/>
      <c r="H175" s="27"/>
      <c r="I175" s="27"/>
      <c r="J175" s="27"/>
      <c r="K175" s="27"/>
      <c r="L175" s="27"/>
      <c r="M175" s="27"/>
      <c r="N175" s="27"/>
      <c r="O175" s="27"/>
      <c r="P175" s="27"/>
      <c r="Q175" s="27"/>
      <c r="R175" s="27"/>
      <c r="S175" s="27"/>
      <c r="T175" s="27"/>
      <c r="U175" s="82"/>
      <c r="V175" s="27"/>
      <c r="W175" s="207"/>
      <c r="X175" s="207"/>
      <c r="Y175" s="207"/>
      <c r="Z175" s="207"/>
      <c r="AA175" s="207"/>
      <c r="AB175" s="207"/>
      <c r="AC175" s="20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row>
    <row r="176" spans="2:53" s="28" customFormat="1" ht="13.8">
      <c r="B176" s="27"/>
      <c r="C176" s="27"/>
      <c r="D176" s="27"/>
      <c r="E176" s="27"/>
      <c r="F176" s="27"/>
      <c r="G176" s="27"/>
      <c r="H176" s="27"/>
      <c r="I176" s="27"/>
      <c r="J176" s="27"/>
      <c r="K176" s="27"/>
      <c r="L176" s="27"/>
      <c r="M176" s="27"/>
      <c r="N176" s="27"/>
      <c r="O176" s="27"/>
      <c r="P176" s="27"/>
      <c r="Q176" s="27"/>
      <c r="R176" s="27"/>
      <c r="S176" s="27"/>
      <c r="T176" s="27"/>
      <c r="U176" s="82"/>
      <c r="V176" s="27"/>
      <c r="W176" s="207"/>
      <c r="X176" s="207"/>
      <c r="Y176" s="207"/>
      <c r="Z176" s="207"/>
      <c r="AA176" s="207"/>
      <c r="AB176" s="207"/>
      <c r="AC176" s="20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row>
    <row r="177" spans="2:53" s="28" customFormat="1" ht="13.8">
      <c r="B177" s="27"/>
      <c r="C177" s="27"/>
      <c r="D177" s="27"/>
      <c r="E177" s="27"/>
      <c r="F177" s="27"/>
      <c r="G177" s="27"/>
      <c r="H177" s="27"/>
      <c r="I177" s="27"/>
      <c r="J177" s="27"/>
      <c r="K177" s="27"/>
      <c r="L177" s="27"/>
      <c r="M177" s="27"/>
      <c r="N177" s="27"/>
      <c r="O177" s="27"/>
      <c r="P177" s="27"/>
      <c r="Q177" s="27"/>
      <c r="R177" s="27"/>
      <c r="S177" s="27"/>
      <c r="T177" s="27"/>
      <c r="U177" s="82"/>
      <c r="V177" s="27"/>
      <c r="W177" s="207"/>
      <c r="X177" s="207"/>
      <c r="Y177" s="207"/>
      <c r="Z177" s="207"/>
      <c r="AA177" s="207"/>
      <c r="AB177" s="207"/>
      <c r="AC177" s="20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row>
    <row r="178" spans="2:53" s="28" customFormat="1" ht="13.8">
      <c r="B178" s="27"/>
      <c r="C178" s="27"/>
      <c r="D178" s="27"/>
      <c r="E178" s="27"/>
      <c r="F178" s="27"/>
      <c r="G178" s="27"/>
      <c r="H178" s="27"/>
      <c r="I178" s="27"/>
      <c r="J178" s="27"/>
      <c r="K178" s="27"/>
      <c r="L178" s="27"/>
      <c r="M178" s="27"/>
      <c r="N178" s="27"/>
      <c r="O178" s="27"/>
      <c r="P178" s="27"/>
      <c r="Q178" s="27"/>
      <c r="R178" s="27"/>
      <c r="S178" s="27"/>
      <c r="T178" s="27"/>
      <c r="U178" s="82"/>
      <c r="V178" s="27"/>
      <c r="W178" s="207"/>
      <c r="X178" s="207"/>
      <c r="Y178" s="207"/>
      <c r="Z178" s="207"/>
      <c r="AA178" s="207"/>
      <c r="AB178" s="207"/>
      <c r="AC178" s="20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row>
    <row r="179" spans="2:53" s="28" customFormat="1" ht="13.8">
      <c r="B179" s="27"/>
      <c r="C179" s="27"/>
      <c r="D179" s="27"/>
      <c r="E179" s="27"/>
      <c r="F179" s="27"/>
      <c r="G179" s="27"/>
      <c r="H179" s="27"/>
      <c r="I179" s="27"/>
      <c r="J179" s="27"/>
      <c r="K179" s="27"/>
      <c r="L179" s="27"/>
      <c r="M179" s="27"/>
      <c r="N179" s="27"/>
      <c r="O179" s="27"/>
      <c r="P179" s="27"/>
      <c r="Q179" s="27"/>
      <c r="R179" s="27"/>
      <c r="S179" s="27"/>
      <c r="T179" s="27"/>
      <c r="U179" s="82"/>
      <c r="V179" s="27"/>
      <c r="W179" s="207"/>
      <c r="X179" s="207"/>
      <c r="Y179" s="207"/>
      <c r="Z179" s="207"/>
      <c r="AA179" s="207"/>
      <c r="AB179" s="207"/>
      <c r="AC179" s="20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row>
    <row r="180" spans="2:53" s="28" customFormat="1" ht="13.8">
      <c r="B180" s="27"/>
      <c r="C180" s="27"/>
      <c r="D180" s="27"/>
      <c r="E180" s="27"/>
      <c r="F180" s="27"/>
      <c r="G180" s="27"/>
      <c r="H180" s="27"/>
      <c r="I180" s="27"/>
      <c r="J180" s="27"/>
      <c r="K180" s="27"/>
      <c r="L180" s="27"/>
      <c r="M180" s="27"/>
      <c r="N180" s="27"/>
      <c r="O180" s="27"/>
      <c r="P180" s="27"/>
      <c r="Q180" s="27"/>
      <c r="R180" s="27"/>
      <c r="S180" s="27"/>
      <c r="T180" s="27"/>
      <c r="U180" s="82"/>
      <c r="V180" s="27"/>
      <c r="W180" s="207"/>
      <c r="X180" s="207"/>
      <c r="Y180" s="207"/>
      <c r="Z180" s="207"/>
      <c r="AA180" s="207"/>
      <c r="AB180" s="207"/>
      <c r="AC180" s="20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row>
    <row r="181" spans="2:53" s="28" customFormat="1" ht="13.8">
      <c r="B181" s="27"/>
      <c r="C181" s="27"/>
      <c r="D181" s="27"/>
      <c r="E181" s="27"/>
      <c r="F181" s="27"/>
      <c r="G181" s="27"/>
      <c r="H181" s="27"/>
      <c r="I181" s="27"/>
      <c r="J181" s="27"/>
      <c r="K181" s="27"/>
      <c r="L181" s="27"/>
      <c r="M181" s="27"/>
      <c r="N181" s="27"/>
      <c r="O181" s="27"/>
      <c r="P181" s="27"/>
      <c r="Q181" s="27"/>
      <c r="R181" s="27"/>
      <c r="S181" s="27"/>
      <c r="T181" s="27"/>
      <c r="U181" s="82"/>
      <c r="V181" s="27"/>
      <c r="W181" s="207"/>
      <c r="X181" s="207"/>
      <c r="Y181" s="207"/>
      <c r="Z181" s="207"/>
      <c r="AA181" s="207"/>
      <c r="AB181" s="207"/>
      <c r="AC181" s="20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row>
    <row r="182" spans="2:53" s="28" customFormat="1" ht="13.8">
      <c r="B182" s="27"/>
      <c r="C182" s="27"/>
      <c r="D182" s="27"/>
      <c r="E182" s="27"/>
      <c r="F182" s="27"/>
      <c r="G182" s="27"/>
      <c r="H182" s="27"/>
      <c r="I182" s="27"/>
      <c r="J182" s="27"/>
      <c r="K182" s="27"/>
      <c r="L182" s="27"/>
      <c r="M182" s="27"/>
      <c r="N182" s="27"/>
      <c r="O182" s="27"/>
      <c r="P182" s="27"/>
      <c r="Q182" s="27"/>
      <c r="R182" s="27"/>
      <c r="S182" s="27"/>
      <c r="T182" s="27"/>
      <c r="U182" s="82"/>
      <c r="V182" s="27"/>
      <c r="W182" s="207"/>
      <c r="X182" s="207"/>
      <c r="Y182" s="207"/>
      <c r="Z182" s="207"/>
      <c r="AA182" s="207"/>
      <c r="AB182" s="207"/>
      <c r="AC182" s="20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row>
    <row r="183" spans="2:53" s="28" customFormat="1" ht="13.8">
      <c r="B183" s="27"/>
      <c r="C183" s="27"/>
      <c r="D183" s="27"/>
      <c r="E183" s="27"/>
      <c r="F183" s="27"/>
      <c r="G183" s="27"/>
      <c r="H183" s="27"/>
      <c r="I183" s="27"/>
      <c r="J183" s="27"/>
      <c r="K183" s="27"/>
      <c r="L183" s="27"/>
      <c r="M183" s="27"/>
      <c r="N183" s="27"/>
      <c r="O183" s="27"/>
      <c r="P183" s="27"/>
      <c r="Q183" s="27"/>
      <c r="R183" s="27"/>
      <c r="S183" s="27"/>
      <c r="T183" s="27"/>
      <c r="U183" s="82"/>
      <c r="V183" s="27"/>
      <c r="W183" s="207"/>
      <c r="X183" s="207"/>
      <c r="Y183" s="207"/>
      <c r="Z183" s="207"/>
      <c r="AA183" s="207"/>
      <c r="AB183" s="207"/>
      <c r="AC183" s="20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row>
    <row r="184" spans="2:53" s="28" customFormat="1" ht="13.8">
      <c r="B184" s="27"/>
      <c r="C184" s="27"/>
      <c r="D184" s="27"/>
      <c r="E184" s="27"/>
      <c r="F184" s="27"/>
      <c r="G184" s="27"/>
      <c r="H184" s="27"/>
      <c r="I184" s="27"/>
      <c r="J184" s="27"/>
      <c r="K184" s="27"/>
      <c r="L184" s="27"/>
      <c r="M184" s="27"/>
      <c r="N184" s="27"/>
      <c r="O184" s="27"/>
      <c r="P184" s="27"/>
      <c r="Q184" s="27"/>
      <c r="R184" s="27"/>
      <c r="S184" s="27"/>
      <c r="T184" s="27"/>
      <c r="U184" s="82"/>
      <c r="V184" s="27"/>
      <c r="W184" s="207"/>
      <c r="X184" s="207"/>
      <c r="Y184" s="207"/>
      <c r="Z184" s="207"/>
      <c r="AA184" s="207"/>
      <c r="AB184" s="207"/>
      <c r="AC184" s="20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row>
    <row r="185" spans="2:53" s="28" customFormat="1" ht="13.8">
      <c r="B185" s="27"/>
      <c r="C185" s="27"/>
      <c r="D185" s="27"/>
      <c r="E185" s="27"/>
      <c r="F185" s="27"/>
      <c r="G185" s="27"/>
      <c r="H185" s="27"/>
      <c r="I185" s="27"/>
      <c r="J185" s="27"/>
      <c r="K185" s="27"/>
      <c r="L185" s="27"/>
      <c r="M185" s="27"/>
      <c r="N185" s="27"/>
      <c r="O185" s="27"/>
      <c r="P185" s="27"/>
      <c r="Q185" s="27"/>
      <c r="R185" s="27"/>
      <c r="S185" s="27"/>
      <c r="T185" s="27"/>
      <c r="U185" s="82"/>
      <c r="V185" s="27"/>
      <c r="W185" s="207"/>
      <c r="X185" s="207"/>
      <c r="Y185" s="207"/>
      <c r="Z185" s="207"/>
      <c r="AA185" s="207"/>
      <c r="AB185" s="207"/>
      <c r="AC185" s="20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row>
    <row r="186" spans="2:53" s="28" customFormat="1" ht="13.8">
      <c r="B186" s="27"/>
      <c r="C186" s="27"/>
      <c r="D186" s="27"/>
      <c r="E186" s="27"/>
      <c r="F186" s="27"/>
      <c r="G186" s="27"/>
      <c r="H186" s="27"/>
      <c r="I186" s="27"/>
      <c r="J186" s="27"/>
      <c r="K186" s="27"/>
      <c r="L186" s="27"/>
      <c r="M186" s="27"/>
      <c r="N186" s="27"/>
      <c r="O186" s="27"/>
      <c r="P186" s="27"/>
      <c r="Q186" s="27"/>
      <c r="R186" s="27"/>
      <c r="S186" s="27"/>
      <c r="T186" s="27"/>
      <c r="U186" s="82"/>
      <c r="V186" s="27"/>
      <c r="W186" s="207"/>
      <c r="X186" s="207"/>
      <c r="Y186" s="207"/>
      <c r="Z186" s="207"/>
      <c r="AA186" s="207"/>
      <c r="AB186" s="207"/>
      <c r="AC186" s="20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row>
    <row r="187" spans="2:53" s="28" customFormat="1" ht="13.8">
      <c r="B187" s="27"/>
      <c r="C187" s="27"/>
      <c r="D187" s="27"/>
      <c r="E187" s="27"/>
      <c r="F187" s="27"/>
      <c r="G187" s="27"/>
      <c r="H187" s="27"/>
      <c r="I187" s="27"/>
      <c r="J187" s="27"/>
      <c r="K187" s="27"/>
      <c r="L187" s="27"/>
      <c r="M187" s="27"/>
      <c r="N187" s="27"/>
      <c r="O187" s="27"/>
      <c r="P187" s="27"/>
      <c r="Q187" s="27"/>
      <c r="R187" s="27"/>
      <c r="S187" s="27"/>
      <c r="T187" s="27"/>
      <c r="U187" s="82"/>
      <c r="V187" s="27"/>
      <c r="W187" s="207"/>
      <c r="X187" s="207"/>
      <c r="Y187" s="207"/>
      <c r="Z187" s="207"/>
      <c r="AA187" s="207"/>
      <c r="AB187" s="207"/>
      <c r="AC187" s="20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row>
    <row r="188" spans="2:53" s="28" customFormat="1" ht="13.8">
      <c r="B188" s="27"/>
      <c r="C188" s="27"/>
      <c r="D188" s="27"/>
      <c r="E188" s="27"/>
      <c r="F188" s="27"/>
      <c r="G188" s="27"/>
      <c r="H188" s="27"/>
      <c r="I188" s="27"/>
      <c r="J188" s="27"/>
      <c r="K188" s="27"/>
      <c r="L188" s="27"/>
      <c r="M188" s="27"/>
      <c r="N188" s="27"/>
      <c r="O188" s="27"/>
      <c r="P188" s="27"/>
      <c r="Q188" s="27"/>
      <c r="R188" s="27"/>
      <c r="S188" s="27"/>
      <c r="T188" s="27"/>
      <c r="U188" s="82"/>
      <c r="V188" s="27"/>
      <c r="W188" s="207"/>
      <c r="X188" s="207"/>
      <c r="Y188" s="207"/>
      <c r="Z188" s="207"/>
      <c r="AA188" s="207"/>
      <c r="AB188" s="207"/>
      <c r="AC188" s="20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row>
    <row r="189" spans="2:53" s="28" customFormat="1" ht="13.8">
      <c r="B189" s="27"/>
      <c r="C189" s="27"/>
      <c r="D189" s="27"/>
      <c r="E189" s="27"/>
      <c r="F189" s="27"/>
      <c r="G189" s="27"/>
      <c r="H189" s="27"/>
      <c r="I189" s="27"/>
      <c r="J189" s="27"/>
      <c r="K189" s="27"/>
      <c r="L189" s="27"/>
      <c r="M189" s="27"/>
      <c r="N189" s="27"/>
      <c r="O189" s="27"/>
      <c r="P189" s="27"/>
      <c r="Q189" s="27"/>
      <c r="R189" s="27"/>
      <c r="S189" s="27"/>
      <c r="T189" s="27"/>
      <c r="U189" s="82"/>
      <c r="V189" s="27"/>
      <c r="W189" s="207"/>
      <c r="X189" s="207"/>
      <c r="Y189" s="207"/>
      <c r="Z189" s="207"/>
      <c r="AA189" s="207"/>
      <c r="AB189" s="207"/>
      <c r="AC189" s="20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row>
    <row r="190" spans="2:53" s="28" customFormat="1" ht="13.8">
      <c r="B190" s="27"/>
      <c r="C190" s="27"/>
      <c r="D190" s="27"/>
      <c r="E190" s="27"/>
      <c r="F190" s="27"/>
      <c r="G190" s="27"/>
      <c r="H190" s="27"/>
      <c r="I190" s="27"/>
      <c r="J190" s="27"/>
      <c r="K190" s="27"/>
      <c r="L190" s="27"/>
      <c r="M190" s="27"/>
      <c r="N190" s="27"/>
      <c r="O190" s="27"/>
      <c r="P190" s="27"/>
      <c r="Q190" s="27"/>
      <c r="R190" s="27"/>
      <c r="S190" s="27"/>
      <c r="T190" s="27"/>
      <c r="U190" s="82"/>
      <c r="V190" s="27"/>
      <c r="W190" s="207"/>
      <c r="X190" s="207"/>
      <c r="Y190" s="207"/>
      <c r="Z190" s="207"/>
      <c r="AA190" s="207"/>
      <c r="AB190" s="207"/>
      <c r="AC190" s="20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row>
    <row r="191" spans="2:53" s="28" customFormat="1" ht="13.8">
      <c r="B191" s="27"/>
      <c r="C191" s="27"/>
      <c r="D191" s="27"/>
      <c r="E191" s="27"/>
      <c r="F191" s="27"/>
      <c r="G191" s="27"/>
      <c r="H191" s="27"/>
      <c r="I191" s="27"/>
      <c r="J191" s="27"/>
      <c r="K191" s="27"/>
      <c r="L191" s="27"/>
      <c r="M191" s="27"/>
      <c r="N191" s="27"/>
      <c r="O191" s="27"/>
      <c r="P191" s="27"/>
      <c r="Q191" s="27"/>
      <c r="R191" s="27"/>
      <c r="S191" s="27"/>
      <c r="T191" s="27"/>
      <c r="U191" s="82"/>
      <c r="V191" s="27"/>
      <c r="W191" s="207"/>
      <c r="X191" s="207"/>
      <c r="Y191" s="207"/>
      <c r="Z191" s="207"/>
      <c r="AA191" s="207"/>
      <c r="AB191" s="207"/>
      <c r="AC191" s="20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row>
    <row r="192" spans="2:53" s="28" customFormat="1" ht="13.8">
      <c r="B192" s="27"/>
      <c r="C192" s="27"/>
      <c r="D192" s="27"/>
      <c r="E192" s="27"/>
      <c r="F192" s="27"/>
      <c r="G192" s="27"/>
      <c r="H192" s="27"/>
      <c r="I192" s="27"/>
      <c r="J192" s="27"/>
      <c r="K192" s="27"/>
      <c r="L192" s="27"/>
      <c r="M192" s="27"/>
      <c r="N192" s="27"/>
      <c r="O192" s="27"/>
      <c r="P192" s="27"/>
      <c r="Q192" s="27"/>
      <c r="R192" s="27"/>
      <c r="S192" s="27"/>
      <c r="T192" s="27"/>
      <c r="U192" s="82"/>
      <c r="V192" s="27"/>
      <c r="W192" s="207"/>
      <c r="X192" s="207"/>
      <c r="Y192" s="207"/>
      <c r="Z192" s="207"/>
      <c r="AA192" s="207"/>
      <c r="AB192" s="207"/>
      <c r="AC192" s="20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row>
    <row r="193" spans="2:53" s="28" customFormat="1" ht="13.8">
      <c r="B193" s="27"/>
      <c r="C193" s="27"/>
      <c r="D193" s="27"/>
      <c r="E193" s="27"/>
      <c r="F193" s="27"/>
      <c r="G193" s="27"/>
      <c r="H193" s="27"/>
      <c r="I193" s="27"/>
      <c r="J193" s="27"/>
      <c r="K193" s="27"/>
      <c r="L193" s="27"/>
      <c r="M193" s="27"/>
      <c r="N193" s="27"/>
      <c r="O193" s="27"/>
      <c r="P193" s="27"/>
      <c r="Q193" s="27"/>
      <c r="R193" s="27"/>
      <c r="S193" s="27"/>
      <c r="T193" s="27"/>
      <c r="U193" s="82"/>
      <c r="V193" s="27"/>
      <c r="W193" s="207"/>
      <c r="X193" s="207"/>
      <c r="Y193" s="207"/>
      <c r="Z193" s="207"/>
      <c r="AA193" s="207"/>
      <c r="AB193" s="207"/>
      <c r="AC193" s="20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row>
    <row r="194" spans="2:53" s="28" customFormat="1" ht="13.8">
      <c r="B194" s="27"/>
      <c r="C194" s="27"/>
      <c r="D194" s="27"/>
      <c r="E194" s="27"/>
      <c r="F194" s="27"/>
      <c r="G194" s="27"/>
      <c r="H194" s="27"/>
      <c r="I194" s="27"/>
      <c r="J194" s="27"/>
      <c r="K194" s="27"/>
      <c r="L194" s="27"/>
      <c r="M194" s="27"/>
      <c r="N194" s="27"/>
      <c r="O194" s="27"/>
      <c r="P194" s="27"/>
      <c r="Q194" s="27"/>
      <c r="R194" s="27"/>
      <c r="S194" s="27"/>
      <c r="T194" s="27"/>
      <c r="U194" s="82"/>
      <c r="V194" s="27"/>
      <c r="W194" s="207"/>
      <c r="X194" s="207"/>
      <c r="Y194" s="207"/>
      <c r="Z194" s="207"/>
      <c r="AA194" s="207"/>
      <c r="AB194" s="207"/>
      <c r="AC194" s="20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row>
    <row r="195" spans="2:53" s="28" customFormat="1" ht="13.8">
      <c r="B195" s="27"/>
      <c r="C195" s="27"/>
      <c r="D195" s="27"/>
      <c r="E195" s="27"/>
      <c r="F195" s="27"/>
      <c r="G195" s="27"/>
      <c r="H195" s="27"/>
      <c r="I195" s="27"/>
      <c r="J195" s="27"/>
      <c r="K195" s="27"/>
      <c r="L195" s="27"/>
      <c r="M195" s="27"/>
      <c r="N195" s="27"/>
      <c r="O195" s="27"/>
      <c r="P195" s="27"/>
      <c r="Q195" s="27"/>
      <c r="R195" s="27"/>
      <c r="S195" s="27"/>
      <c r="T195" s="27"/>
      <c r="U195" s="82"/>
      <c r="V195" s="27"/>
      <c r="W195" s="207"/>
      <c r="X195" s="207"/>
      <c r="Y195" s="207"/>
      <c r="Z195" s="207"/>
      <c r="AA195" s="207"/>
      <c r="AB195" s="207"/>
      <c r="AC195" s="20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row>
    <row r="196" spans="2:53" s="28" customFormat="1" ht="13.8">
      <c r="B196" s="27"/>
      <c r="C196" s="27"/>
      <c r="D196" s="27"/>
      <c r="E196" s="27"/>
      <c r="F196" s="27"/>
      <c r="G196" s="27"/>
      <c r="H196" s="27"/>
      <c r="I196" s="27"/>
      <c r="J196" s="27"/>
      <c r="K196" s="27"/>
      <c r="L196" s="27"/>
      <c r="M196" s="27"/>
      <c r="N196" s="27"/>
      <c r="O196" s="27"/>
      <c r="P196" s="27"/>
      <c r="Q196" s="27"/>
      <c r="R196" s="27"/>
      <c r="S196" s="27"/>
      <c r="T196" s="27"/>
      <c r="U196" s="82"/>
      <c r="V196" s="27"/>
      <c r="W196" s="207"/>
      <c r="X196" s="207"/>
      <c r="Y196" s="207"/>
      <c r="Z196" s="207"/>
      <c r="AA196" s="207"/>
      <c r="AB196" s="207"/>
      <c r="AC196" s="20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row>
    <row r="197" spans="2:53" s="28" customFormat="1" ht="13.8">
      <c r="B197" s="27"/>
      <c r="C197" s="27"/>
      <c r="D197" s="27"/>
      <c r="E197" s="27"/>
      <c r="F197" s="27"/>
      <c r="G197" s="27"/>
      <c r="H197" s="27"/>
      <c r="I197" s="27"/>
      <c r="J197" s="27"/>
      <c r="K197" s="27"/>
      <c r="L197" s="27"/>
      <c r="M197" s="27"/>
      <c r="N197" s="27"/>
      <c r="O197" s="27"/>
      <c r="P197" s="27"/>
      <c r="Q197" s="27"/>
      <c r="R197" s="27"/>
      <c r="S197" s="27"/>
      <c r="T197" s="27"/>
      <c r="U197" s="82"/>
      <c r="V197" s="27"/>
      <c r="W197" s="207"/>
      <c r="X197" s="207"/>
      <c r="Y197" s="207"/>
      <c r="Z197" s="207"/>
      <c r="AA197" s="207"/>
      <c r="AB197" s="207"/>
      <c r="AC197" s="20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row>
    <row r="198" spans="2:53" s="28" customFormat="1" ht="13.8">
      <c r="B198" s="27"/>
      <c r="C198" s="27"/>
      <c r="D198" s="27"/>
      <c r="E198" s="27"/>
      <c r="F198" s="27"/>
      <c r="G198" s="27"/>
      <c r="H198" s="27"/>
      <c r="I198" s="27"/>
      <c r="J198" s="27"/>
      <c r="K198" s="27"/>
      <c r="L198" s="27"/>
      <c r="M198" s="27"/>
      <c r="N198" s="27"/>
      <c r="O198" s="27"/>
      <c r="P198" s="27"/>
      <c r="Q198" s="27"/>
      <c r="R198" s="27"/>
      <c r="S198" s="27"/>
      <c r="T198" s="27"/>
      <c r="U198" s="82"/>
      <c r="V198" s="27"/>
      <c r="W198" s="207"/>
      <c r="X198" s="207"/>
      <c r="Y198" s="207"/>
      <c r="Z198" s="207"/>
      <c r="AA198" s="207"/>
      <c r="AB198" s="207"/>
      <c r="AC198" s="20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row>
    <row r="199" spans="2:53" s="28" customFormat="1" ht="13.8">
      <c r="B199" s="27"/>
      <c r="C199" s="27"/>
      <c r="D199" s="27"/>
      <c r="E199" s="27"/>
      <c r="F199" s="27"/>
      <c r="G199" s="27"/>
      <c r="H199" s="27"/>
      <c r="I199" s="27"/>
      <c r="J199" s="27"/>
      <c r="K199" s="27"/>
      <c r="L199" s="27"/>
      <c r="M199" s="27"/>
      <c r="N199" s="27"/>
      <c r="O199" s="27"/>
      <c r="P199" s="27"/>
      <c r="Q199" s="27"/>
      <c r="R199" s="27"/>
      <c r="S199" s="27"/>
      <c r="T199" s="27"/>
      <c r="U199" s="82"/>
      <c r="V199" s="27"/>
      <c r="W199" s="207"/>
      <c r="X199" s="207"/>
      <c r="Y199" s="207"/>
      <c r="Z199" s="207"/>
      <c r="AA199" s="207"/>
      <c r="AB199" s="207"/>
      <c r="AC199" s="20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row>
    <row r="200" spans="2:53" s="28" customFormat="1" ht="13.8">
      <c r="B200" s="27"/>
      <c r="C200" s="27"/>
      <c r="D200" s="27"/>
      <c r="E200" s="27"/>
      <c r="F200" s="27"/>
      <c r="G200" s="27"/>
      <c r="H200" s="27"/>
      <c r="I200" s="27"/>
      <c r="J200" s="27"/>
      <c r="K200" s="27"/>
      <c r="L200" s="27"/>
      <c r="M200" s="27"/>
      <c r="N200" s="27"/>
      <c r="O200" s="27"/>
      <c r="P200" s="27"/>
      <c r="Q200" s="27"/>
      <c r="R200" s="27"/>
      <c r="S200" s="27"/>
      <c r="T200" s="27"/>
      <c r="U200" s="82"/>
      <c r="V200" s="27"/>
      <c r="W200" s="207"/>
      <c r="X200" s="207"/>
      <c r="Y200" s="207"/>
      <c r="Z200" s="207"/>
      <c r="AA200" s="207"/>
      <c r="AB200" s="207"/>
      <c r="AC200" s="20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row>
    <row r="201" spans="2:53" s="28" customFormat="1" ht="13.8">
      <c r="B201" s="27"/>
      <c r="C201" s="27"/>
      <c r="D201" s="27"/>
      <c r="E201" s="27"/>
      <c r="F201" s="27"/>
      <c r="G201" s="27"/>
      <c r="H201" s="27"/>
      <c r="I201" s="27"/>
      <c r="J201" s="27"/>
      <c r="K201" s="27"/>
      <c r="L201" s="27"/>
      <c r="M201" s="27"/>
      <c r="N201" s="27"/>
      <c r="O201" s="27"/>
      <c r="P201" s="27"/>
      <c r="Q201" s="27"/>
      <c r="R201" s="27"/>
      <c r="S201" s="27"/>
      <c r="T201" s="27"/>
      <c r="U201" s="82"/>
      <c r="V201" s="27"/>
      <c r="W201" s="207"/>
      <c r="X201" s="207"/>
      <c r="Y201" s="207"/>
      <c r="Z201" s="207"/>
      <c r="AA201" s="207"/>
      <c r="AB201" s="207"/>
      <c r="AC201" s="20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row>
    <row r="202" spans="2:53" s="28" customFormat="1" ht="13.8">
      <c r="B202" s="27"/>
      <c r="C202" s="27"/>
      <c r="D202" s="27"/>
      <c r="E202" s="27"/>
      <c r="F202" s="27"/>
      <c r="G202" s="27"/>
      <c r="H202" s="27"/>
      <c r="I202" s="27"/>
      <c r="J202" s="27"/>
      <c r="K202" s="27"/>
      <c r="L202" s="27"/>
      <c r="M202" s="27"/>
      <c r="N202" s="27"/>
      <c r="O202" s="27"/>
      <c r="P202" s="27"/>
      <c r="Q202" s="27"/>
      <c r="R202" s="27"/>
      <c r="S202" s="27"/>
      <c r="T202" s="27"/>
      <c r="U202" s="82"/>
      <c r="V202" s="27"/>
      <c r="W202" s="207"/>
      <c r="X202" s="207"/>
      <c r="Y202" s="207"/>
      <c r="Z202" s="207"/>
      <c r="AA202" s="207"/>
      <c r="AB202" s="207"/>
      <c r="AC202" s="20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row>
    <row r="203" spans="2:53" s="28" customFormat="1" ht="13.8">
      <c r="B203" s="27"/>
      <c r="C203" s="27"/>
      <c r="D203" s="27"/>
      <c r="E203" s="27"/>
      <c r="F203" s="27"/>
      <c r="G203" s="27"/>
      <c r="H203" s="27"/>
      <c r="I203" s="27"/>
      <c r="J203" s="27"/>
      <c r="K203" s="27"/>
      <c r="L203" s="27"/>
      <c r="M203" s="27"/>
      <c r="N203" s="27"/>
      <c r="O203" s="27"/>
      <c r="P203" s="27"/>
      <c r="Q203" s="27"/>
      <c r="R203" s="27"/>
      <c r="S203" s="27"/>
      <c r="T203" s="27"/>
      <c r="U203" s="82"/>
      <c r="V203" s="27"/>
      <c r="W203" s="207"/>
      <c r="X203" s="207"/>
      <c r="Y203" s="207"/>
      <c r="Z203" s="207"/>
      <c r="AA203" s="207"/>
      <c r="AB203" s="207"/>
      <c r="AC203" s="20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row>
    <row r="204" spans="2:53" s="28" customFormat="1" ht="13.8">
      <c r="B204" s="27"/>
      <c r="C204" s="27"/>
      <c r="D204" s="27"/>
      <c r="E204" s="27"/>
      <c r="F204" s="27"/>
      <c r="G204" s="27"/>
      <c r="H204" s="27"/>
      <c r="I204" s="27"/>
      <c r="J204" s="27"/>
      <c r="K204" s="27"/>
      <c r="L204" s="27"/>
      <c r="M204" s="27"/>
      <c r="N204" s="27"/>
      <c r="O204" s="27"/>
      <c r="P204" s="27"/>
      <c r="Q204" s="27"/>
      <c r="R204" s="27"/>
      <c r="S204" s="27"/>
      <c r="T204" s="27"/>
      <c r="U204" s="82"/>
      <c r="V204" s="27"/>
      <c r="W204" s="207"/>
      <c r="X204" s="207"/>
      <c r="Y204" s="207"/>
      <c r="Z204" s="207"/>
      <c r="AA204" s="207"/>
      <c r="AB204" s="207"/>
      <c r="AC204" s="20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row>
    <row r="205" spans="2:53" s="28" customFormat="1" ht="13.8">
      <c r="B205" s="27"/>
      <c r="C205" s="27"/>
      <c r="D205" s="27"/>
      <c r="E205" s="27"/>
      <c r="F205" s="27"/>
      <c r="G205" s="27"/>
      <c r="H205" s="27"/>
      <c r="I205" s="27"/>
      <c r="J205" s="27"/>
      <c r="K205" s="27"/>
      <c r="L205" s="27"/>
      <c r="M205" s="27"/>
      <c r="N205" s="27"/>
      <c r="O205" s="27"/>
      <c r="P205" s="27"/>
      <c r="Q205" s="27"/>
      <c r="R205" s="27"/>
      <c r="S205" s="27"/>
      <c r="T205" s="27"/>
      <c r="U205" s="82"/>
      <c r="V205" s="27"/>
      <c r="W205" s="207"/>
      <c r="X205" s="207"/>
      <c r="Y205" s="207"/>
      <c r="Z205" s="207"/>
      <c r="AA205" s="207"/>
      <c r="AB205" s="207"/>
      <c r="AC205" s="20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row>
    <row r="206" spans="2:53" s="28" customFormat="1" ht="13.8">
      <c r="B206" s="27"/>
      <c r="C206" s="27"/>
      <c r="D206" s="27"/>
      <c r="E206" s="27"/>
      <c r="F206" s="27"/>
      <c r="G206" s="27"/>
      <c r="H206" s="27"/>
      <c r="I206" s="27"/>
      <c r="J206" s="27"/>
      <c r="K206" s="27"/>
      <c r="L206" s="27"/>
      <c r="M206" s="27"/>
      <c r="N206" s="27"/>
      <c r="O206" s="27"/>
      <c r="P206" s="27"/>
      <c r="Q206" s="27"/>
      <c r="R206" s="27"/>
      <c r="S206" s="27"/>
      <c r="T206" s="27"/>
      <c r="U206" s="82"/>
      <c r="V206" s="27"/>
      <c r="W206" s="207"/>
      <c r="X206" s="207"/>
      <c r="Y206" s="207"/>
      <c r="Z206" s="207"/>
      <c r="AA206" s="207"/>
      <c r="AB206" s="207"/>
      <c r="AC206" s="20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row>
    <row r="207" spans="2:53" s="28" customFormat="1" ht="13.8">
      <c r="B207" s="27"/>
      <c r="C207" s="27"/>
      <c r="D207" s="27"/>
      <c r="E207" s="27"/>
      <c r="F207" s="27"/>
      <c r="G207" s="27"/>
      <c r="H207" s="27"/>
      <c r="I207" s="27"/>
      <c r="J207" s="27"/>
      <c r="K207" s="27"/>
      <c r="L207" s="27"/>
      <c r="M207" s="27"/>
      <c r="N207" s="27"/>
      <c r="O207" s="27"/>
      <c r="P207" s="27"/>
      <c r="Q207" s="27"/>
      <c r="R207" s="27"/>
      <c r="S207" s="27"/>
      <c r="T207" s="27"/>
      <c r="U207" s="82"/>
      <c r="V207" s="27"/>
      <c r="W207" s="207"/>
      <c r="X207" s="207"/>
      <c r="Y207" s="207"/>
      <c r="Z207" s="207"/>
      <c r="AA207" s="207"/>
      <c r="AB207" s="207"/>
      <c r="AC207" s="20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row>
    <row r="208" spans="2:53" s="28" customFormat="1" ht="13.8">
      <c r="B208" s="27"/>
      <c r="C208" s="27"/>
      <c r="D208" s="27"/>
      <c r="E208" s="27"/>
      <c r="F208" s="27"/>
      <c r="G208" s="27"/>
      <c r="H208" s="27"/>
      <c r="I208" s="27"/>
      <c r="J208" s="27"/>
      <c r="K208" s="27"/>
      <c r="L208" s="27"/>
      <c r="M208" s="27"/>
      <c r="N208" s="27"/>
      <c r="O208" s="27"/>
      <c r="P208" s="27"/>
      <c r="Q208" s="27"/>
      <c r="R208" s="27"/>
      <c r="S208" s="27"/>
      <c r="T208" s="27"/>
      <c r="U208" s="82"/>
      <c r="V208" s="27"/>
      <c r="W208" s="207"/>
      <c r="X208" s="207"/>
      <c r="Y208" s="207"/>
      <c r="Z208" s="207"/>
      <c r="AA208" s="207"/>
      <c r="AB208" s="207"/>
      <c r="AC208" s="20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row>
    <row r="209" spans="2:53" s="28" customFormat="1" ht="13.8">
      <c r="B209" s="27"/>
      <c r="C209" s="27"/>
      <c r="D209" s="27"/>
      <c r="E209" s="27"/>
      <c r="F209" s="27"/>
      <c r="G209" s="27"/>
      <c r="H209" s="27"/>
      <c r="I209" s="27"/>
      <c r="J209" s="27"/>
      <c r="K209" s="27"/>
      <c r="L209" s="27"/>
      <c r="M209" s="27"/>
      <c r="N209" s="27"/>
      <c r="O209" s="27"/>
      <c r="P209" s="27"/>
      <c r="Q209" s="27"/>
      <c r="R209" s="27"/>
      <c r="S209" s="27"/>
      <c r="T209" s="27"/>
      <c r="U209" s="82"/>
      <c r="V209" s="27"/>
      <c r="W209" s="207"/>
      <c r="X209" s="207"/>
      <c r="Y209" s="207"/>
      <c r="Z209" s="207"/>
      <c r="AA209" s="207"/>
      <c r="AB209" s="207"/>
      <c r="AC209" s="20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row>
    <row r="210" spans="2:53" s="28" customFormat="1" ht="13.8">
      <c r="B210" s="27"/>
      <c r="C210" s="27"/>
      <c r="D210" s="27"/>
      <c r="E210" s="27"/>
      <c r="F210" s="27"/>
      <c r="G210" s="27"/>
      <c r="H210" s="27"/>
      <c r="I210" s="27"/>
      <c r="J210" s="27"/>
      <c r="K210" s="27"/>
      <c r="L210" s="27"/>
      <c r="M210" s="27"/>
      <c r="N210" s="27"/>
      <c r="O210" s="27"/>
      <c r="P210" s="27"/>
      <c r="Q210" s="27"/>
      <c r="R210" s="27"/>
      <c r="S210" s="27"/>
      <c r="T210" s="27"/>
      <c r="U210" s="82"/>
      <c r="V210" s="27"/>
      <c r="W210" s="207"/>
      <c r="X210" s="207"/>
      <c r="Y210" s="207"/>
      <c r="Z210" s="207"/>
      <c r="AA210" s="207"/>
      <c r="AB210" s="207"/>
      <c r="AC210" s="20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row>
    <row r="211" spans="2:53" s="28" customFormat="1" ht="13.8">
      <c r="B211" s="27"/>
      <c r="C211" s="27"/>
      <c r="D211" s="27"/>
      <c r="E211" s="27"/>
      <c r="F211" s="27"/>
      <c r="G211" s="27"/>
      <c r="H211" s="27"/>
      <c r="I211" s="27"/>
      <c r="J211" s="27"/>
      <c r="K211" s="27"/>
      <c r="L211" s="27"/>
      <c r="M211" s="27"/>
      <c r="N211" s="27"/>
      <c r="O211" s="27"/>
      <c r="P211" s="27"/>
      <c r="Q211" s="27"/>
      <c r="R211" s="27"/>
      <c r="S211" s="27"/>
      <c r="T211" s="27"/>
      <c r="U211" s="82"/>
      <c r="V211" s="27"/>
      <c r="W211" s="207"/>
      <c r="X211" s="207"/>
      <c r="Y211" s="207"/>
      <c r="Z211" s="207"/>
      <c r="AA211" s="207"/>
      <c r="AB211" s="207"/>
      <c r="AC211" s="20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row>
    <row r="212" spans="2:53" s="28" customFormat="1" ht="13.8">
      <c r="B212" s="27"/>
      <c r="C212" s="27"/>
      <c r="D212" s="27"/>
      <c r="E212" s="27"/>
      <c r="F212" s="27"/>
      <c r="G212" s="27"/>
      <c r="H212" s="27"/>
      <c r="I212" s="27"/>
      <c r="J212" s="27"/>
      <c r="K212" s="27"/>
      <c r="L212" s="27"/>
      <c r="M212" s="27"/>
      <c r="N212" s="27"/>
      <c r="O212" s="27"/>
      <c r="P212" s="27"/>
      <c r="Q212" s="27"/>
      <c r="R212" s="27"/>
      <c r="S212" s="27"/>
      <c r="T212" s="27"/>
      <c r="U212" s="82"/>
      <c r="V212" s="27"/>
      <c r="W212" s="207"/>
      <c r="X212" s="207"/>
      <c r="Y212" s="207"/>
      <c r="Z212" s="207"/>
      <c r="AA212" s="207"/>
      <c r="AB212" s="207"/>
      <c r="AC212" s="20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row>
    <row r="213" spans="2:53" s="28" customFormat="1" ht="13.8">
      <c r="B213" s="27"/>
      <c r="C213" s="27"/>
      <c r="D213" s="27"/>
      <c r="E213" s="27"/>
      <c r="F213" s="27"/>
      <c r="G213" s="27"/>
      <c r="H213" s="27"/>
      <c r="I213" s="27"/>
      <c r="J213" s="27"/>
      <c r="K213" s="27"/>
      <c r="L213" s="27"/>
      <c r="M213" s="27"/>
      <c r="N213" s="27"/>
      <c r="O213" s="27"/>
      <c r="P213" s="27"/>
      <c r="Q213" s="27"/>
      <c r="R213" s="27"/>
      <c r="S213" s="27"/>
      <c r="T213" s="27"/>
      <c r="U213" s="82"/>
      <c r="V213" s="27"/>
      <c r="W213" s="207"/>
      <c r="X213" s="207"/>
      <c r="Y213" s="207"/>
      <c r="Z213" s="207"/>
      <c r="AA213" s="207"/>
      <c r="AB213" s="207"/>
      <c r="AC213" s="20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row>
    <row r="214" spans="2:53" s="28" customFormat="1" ht="13.8">
      <c r="B214" s="27"/>
      <c r="C214" s="27"/>
      <c r="D214" s="27"/>
      <c r="E214" s="27"/>
      <c r="F214" s="27"/>
      <c r="G214" s="27"/>
      <c r="H214" s="27"/>
      <c r="I214" s="27"/>
      <c r="J214" s="27"/>
      <c r="K214" s="27"/>
      <c r="L214" s="27"/>
      <c r="M214" s="27"/>
      <c r="N214" s="27"/>
      <c r="O214" s="27"/>
      <c r="P214" s="27"/>
      <c r="Q214" s="27"/>
      <c r="R214" s="27"/>
      <c r="S214" s="27"/>
      <c r="T214" s="27"/>
      <c r="U214" s="82"/>
      <c r="V214" s="27"/>
      <c r="W214" s="207"/>
      <c r="X214" s="207"/>
      <c r="Y214" s="207"/>
      <c r="Z214" s="207"/>
      <c r="AA214" s="207"/>
      <c r="AB214" s="207"/>
      <c r="AC214" s="20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row>
    <row r="215" spans="2:53" s="28" customFormat="1" ht="13.8">
      <c r="B215" s="27"/>
      <c r="C215" s="27"/>
      <c r="D215" s="27"/>
      <c r="E215" s="27"/>
      <c r="F215" s="27"/>
      <c r="G215" s="27"/>
      <c r="H215" s="27"/>
      <c r="I215" s="27"/>
      <c r="J215" s="27"/>
      <c r="K215" s="27"/>
      <c r="L215" s="27"/>
      <c r="M215" s="27"/>
      <c r="N215" s="27"/>
      <c r="O215" s="27"/>
      <c r="P215" s="27"/>
      <c r="Q215" s="27"/>
      <c r="R215" s="27"/>
      <c r="S215" s="27"/>
      <c r="T215" s="27"/>
      <c r="U215" s="82"/>
      <c r="V215" s="27"/>
      <c r="W215" s="207"/>
      <c r="X215" s="207"/>
      <c r="Y215" s="207"/>
      <c r="Z215" s="207"/>
      <c r="AA215" s="207"/>
      <c r="AB215" s="207"/>
      <c r="AC215" s="20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row>
    <row r="216" spans="2:53" s="28" customFormat="1" ht="13.8">
      <c r="B216" s="27"/>
      <c r="C216" s="27"/>
      <c r="D216" s="27"/>
      <c r="E216" s="27"/>
      <c r="F216" s="27"/>
      <c r="G216" s="27"/>
      <c r="H216" s="27"/>
      <c r="I216" s="27"/>
      <c r="J216" s="27"/>
      <c r="K216" s="27"/>
      <c r="L216" s="27"/>
      <c r="M216" s="27"/>
      <c r="N216" s="27"/>
      <c r="O216" s="27"/>
      <c r="P216" s="27"/>
      <c r="Q216" s="27"/>
      <c r="R216" s="27"/>
      <c r="S216" s="27"/>
      <c r="T216" s="27"/>
      <c r="U216" s="82"/>
      <c r="V216" s="27"/>
      <c r="W216" s="207"/>
      <c r="X216" s="207"/>
      <c r="Y216" s="207"/>
      <c r="Z216" s="207"/>
      <c r="AA216" s="207"/>
      <c r="AB216" s="207"/>
      <c r="AC216" s="20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row>
    <row r="217" spans="2:53" s="28" customFormat="1" ht="13.8">
      <c r="B217" s="27"/>
      <c r="C217" s="27"/>
      <c r="D217" s="27"/>
      <c r="E217" s="27"/>
      <c r="F217" s="27"/>
      <c r="G217" s="27"/>
      <c r="H217" s="27"/>
      <c r="I217" s="27"/>
      <c r="J217" s="27"/>
      <c r="K217" s="27"/>
      <c r="L217" s="27"/>
      <c r="M217" s="27"/>
      <c r="N217" s="27"/>
      <c r="O217" s="27"/>
      <c r="P217" s="27"/>
      <c r="Q217" s="27"/>
      <c r="R217" s="27"/>
      <c r="S217" s="27"/>
      <c r="T217" s="27"/>
      <c r="U217" s="82"/>
      <c r="V217" s="27"/>
      <c r="W217" s="207"/>
      <c r="X217" s="207"/>
      <c r="Y217" s="207"/>
      <c r="Z217" s="207"/>
      <c r="AA217" s="207"/>
      <c r="AB217" s="207"/>
      <c r="AC217" s="20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row>
    <row r="218" spans="2:53" s="28" customFormat="1" ht="13.8">
      <c r="B218" s="27"/>
      <c r="C218" s="27"/>
      <c r="D218" s="27"/>
      <c r="E218" s="27"/>
      <c r="F218" s="27"/>
      <c r="G218" s="27"/>
      <c r="H218" s="27"/>
      <c r="I218" s="27"/>
      <c r="J218" s="27"/>
      <c r="K218" s="27"/>
      <c r="L218" s="27"/>
      <c r="M218" s="27"/>
      <c r="N218" s="27"/>
      <c r="O218" s="27"/>
      <c r="P218" s="27"/>
      <c r="Q218" s="27"/>
      <c r="R218" s="27"/>
      <c r="S218" s="27"/>
      <c r="T218" s="27"/>
      <c r="U218" s="82"/>
      <c r="V218" s="27"/>
      <c r="W218" s="207"/>
      <c r="X218" s="207"/>
      <c r="Y218" s="207"/>
      <c r="Z218" s="207"/>
      <c r="AA218" s="207"/>
      <c r="AB218" s="207"/>
      <c r="AC218" s="20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row>
    <row r="219" spans="2:53" s="28" customFormat="1" ht="13.8">
      <c r="B219" s="27"/>
      <c r="C219" s="27"/>
      <c r="D219" s="27"/>
      <c r="E219" s="27"/>
      <c r="F219" s="27"/>
      <c r="G219" s="27"/>
      <c r="H219" s="27"/>
      <c r="I219" s="27"/>
      <c r="J219" s="27"/>
      <c r="K219" s="27"/>
      <c r="L219" s="27"/>
      <c r="M219" s="27"/>
      <c r="N219" s="27"/>
      <c r="O219" s="27"/>
      <c r="P219" s="27"/>
      <c r="Q219" s="27"/>
      <c r="R219" s="27"/>
      <c r="S219" s="27"/>
      <c r="T219" s="27"/>
      <c r="U219" s="82"/>
      <c r="V219" s="27"/>
      <c r="W219" s="207"/>
      <c r="X219" s="207"/>
      <c r="Y219" s="207"/>
      <c r="Z219" s="207"/>
      <c r="AA219" s="207"/>
      <c r="AB219" s="207"/>
      <c r="AC219" s="20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row>
    <row r="220" spans="2:53" s="28" customFormat="1" ht="13.8">
      <c r="B220" s="27"/>
      <c r="C220" s="27"/>
      <c r="D220" s="27"/>
      <c r="E220" s="27"/>
      <c r="F220" s="27"/>
      <c r="G220" s="27"/>
      <c r="H220" s="27"/>
      <c r="I220" s="27"/>
      <c r="J220" s="27"/>
      <c r="K220" s="27"/>
      <c r="L220" s="27"/>
      <c r="M220" s="27"/>
      <c r="N220" s="27"/>
      <c r="O220" s="27"/>
      <c r="P220" s="27"/>
      <c r="Q220" s="27"/>
      <c r="R220" s="27"/>
      <c r="S220" s="27"/>
      <c r="T220" s="27"/>
      <c r="U220" s="82"/>
      <c r="V220" s="27"/>
      <c r="W220" s="207"/>
      <c r="X220" s="207"/>
      <c r="Y220" s="207"/>
      <c r="Z220" s="207"/>
      <c r="AA220" s="207"/>
      <c r="AB220" s="207"/>
      <c r="AC220" s="20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row>
    <row r="221" spans="2:53" s="28" customFormat="1" ht="13.8">
      <c r="B221" s="27"/>
      <c r="C221" s="27"/>
      <c r="D221" s="27"/>
      <c r="E221" s="27"/>
      <c r="F221" s="27"/>
      <c r="G221" s="27"/>
      <c r="H221" s="27"/>
      <c r="I221" s="27"/>
      <c r="J221" s="27"/>
      <c r="K221" s="27"/>
      <c r="L221" s="27"/>
      <c r="M221" s="27"/>
      <c r="N221" s="27"/>
      <c r="O221" s="27"/>
      <c r="P221" s="27"/>
      <c r="Q221" s="27"/>
      <c r="R221" s="27"/>
      <c r="S221" s="27"/>
      <c r="T221" s="27"/>
      <c r="U221" s="82"/>
      <c r="V221" s="27"/>
      <c r="W221" s="207"/>
      <c r="X221" s="207"/>
      <c r="Y221" s="207"/>
      <c r="Z221" s="207"/>
      <c r="AA221" s="207"/>
      <c r="AB221" s="207"/>
      <c r="AC221" s="20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row>
    <row r="222" spans="2:53" s="28" customFormat="1" ht="13.8">
      <c r="B222" s="27"/>
      <c r="C222" s="27"/>
      <c r="D222" s="27"/>
      <c r="E222" s="27"/>
      <c r="F222" s="27"/>
      <c r="G222" s="27"/>
      <c r="H222" s="27"/>
      <c r="I222" s="27"/>
      <c r="J222" s="27"/>
      <c r="K222" s="27"/>
      <c r="L222" s="27"/>
      <c r="M222" s="27"/>
      <c r="N222" s="27"/>
      <c r="O222" s="27"/>
      <c r="P222" s="27"/>
      <c r="Q222" s="27"/>
      <c r="R222" s="27"/>
      <c r="S222" s="27"/>
      <c r="T222" s="27"/>
      <c r="U222" s="82"/>
      <c r="V222" s="27"/>
      <c r="W222" s="207"/>
      <c r="X222" s="207"/>
      <c r="Y222" s="207"/>
      <c r="Z222" s="207"/>
      <c r="AA222" s="207"/>
      <c r="AB222" s="207"/>
      <c r="AC222" s="20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row>
    <row r="223" spans="2:53" s="28" customFormat="1" ht="13.8">
      <c r="B223" s="27"/>
      <c r="C223" s="27"/>
      <c r="D223" s="27"/>
      <c r="E223" s="27"/>
      <c r="F223" s="27"/>
      <c r="G223" s="27"/>
      <c r="H223" s="27"/>
      <c r="I223" s="27"/>
      <c r="J223" s="27"/>
      <c r="K223" s="27"/>
      <c r="L223" s="27"/>
      <c r="M223" s="27"/>
      <c r="N223" s="27"/>
      <c r="O223" s="27"/>
      <c r="P223" s="27"/>
      <c r="Q223" s="27"/>
      <c r="R223" s="27"/>
      <c r="S223" s="27"/>
      <c r="T223" s="27"/>
      <c r="U223" s="82"/>
      <c r="V223" s="27"/>
      <c r="W223" s="207"/>
      <c r="X223" s="207"/>
      <c r="Y223" s="207"/>
      <c r="Z223" s="207"/>
      <c r="AA223" s="207"/>
      <c r="AB223" s="207"/>
      <c r="AC223" s="20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row>
    <row r="224" spans="2:53" s="28" customFormat="1" ht="13.8">
      <c r="B224" s="27"/>
      <c r="C224" s="27"/>
      <c r="D224" s="27"/>
      <c r="E224" s="27"/>
      <c r="F224" s="27"/>
      <c r="G224" s="27"/>
      <c r="H224" s="27"/>
      <c r="I224" s="27"/>
      <c r="J224" s="27"/>
      <c r="K224" s="27"/>
      <c r="L224" s="27"/>
      <c r="M224" s="27"/>
      <c r="N224" s="27"/>
      <c r="O224" s="27"/>
      <c r="P224" s="27"/>
      <c r="Q224" s="27"/>
      <c r="R224" s="27"/>
      <c r="S224" s="27"/>
      <c r="T224" s="27"/>
      <c r="U224" s="82"/>
      <c r="V224" s="27"/>
      <c r="W224" s="207"/>
      <c r="X224" s="207"/>
      <c r="Y224" s="207"/>
      <c r="Z224" s="207"/>
      <c r="AA224" s="207"/>
      <c r="AB224" s="207"/>
      <c r="AC224" s="20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row>
    <row r="225" spans="2:53" s="28" customFormat="1" ht="13.8">
      <c r="B225" s="27"/>
      <c r="C225" s="27"/>
      <c r="D225" s="27"/>
      <c r="E225" s="27"/>
      <c r="F225" s="27"/>
      <c r="G225" s="27"/>
      <c r="H225" s="27"/>
      <c r="I225" s="27"/>
      <c r="J225" s="27"/>
      <c r="K225" s="27"/>
      <c r="L225" s="27"/>
      <c r="M225" s="27"/>
      <c r="N225" s="27"/>
      <c r="O225" s="27"/>
      <c r="P225" s="27"/>
      <c r="Q225" s="27"/>
      <c r="R225" s="27"/>
      <c r="S225" s="27"/>
      <c r="T225" s="27"/>
      <c r="U225" s="82"/>
      <c r="V225" s="27"/>
      <c r="W225" s="207"/>
      <c r="X225" s="207"/>
      <c r="Y225" s="207"/>
      <c r="Z225" s="207"/>
      <c r="AA225" s="207"/>
      <c r="AB225" s="207"/>
      <c r="AC225" s="20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row>
    <row r="226" spans="2:53" s="28" customFormat="1" ht="13.8">
      <c r="B226" s="27"/>
      <c r="C226" s="27"/>
      <c r="D226" s="27"/>
      <c r="E226" s="27"/>
      <c r="F226" s="27"/>
      <c r="G226" s="27"/>
      <c r="H226" s="27"/>
      <c r="I226" s="27"/>
      <c r="J226" s="27"/>
      <c r="K226" s="27"/>
      <c r="L226" s="27"/>
      <c r="M226" s="27"/>
      <c r="N226" s="27"/>
      <c r="O226" s="27"/>
      <c r="P226" s="27"/>
      <c r="Q226" s="27"/>
      <c r="R226" s="27"/>
      <c r="S226" s="27"/>
      <c r="T226" s="27"/>
      <c r="U226" s="82"/>
      <c r="V226" s="27"/>
      <c r="W226" s="207"/>
      <c r="X226" s="207"/>
      <c r="Y226" s="207"/>
      <c r="Z226" s="207"/>
      <c r="AA226" s="207"/>
      <c r="AB226" s="207"/>
      <c r="AC226" s="20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row>
    <row r="227" spans="2:53" s="28" customFormat="1" ht="13.8">
      <c r="B227" s="27"/>
      <c r="C227" s="27"/>
      <c r="D227" s="27"/>
      <c r="E227" s="27"/>
      <c r="F227" s="27"/>
      <c r="G227" s="27"/>
      <c r="H227" s="27"/>
      <c r="I227" s="27"/>
      <c r="J227" s="27"/>
      <c r="K227" s="27"/>
      <c r="L227" s="27"/>
      <c r="M227" s="27"/>
      <c r="N227" s="27"/>
      <c r="O227" s="27"/>
      <c r="P227" s="27"/>
      <c r="Q227" s="27"/>
      <c r="R227" s="27"/>
      <c r="S227" s="27"/>
      <c r="T227" s="27"/>
      <c r="U227" s="82"/>
      <c r="V227" s="27"/>
      <c r="W227" s="207"/>
      <c r="X227" s="207"/>
      <c r="Y227" s="207"/>
      <c r="Z227" s="207"/>
      <c r="AA227" s="207"/>
      <c r="AB227" s="207"/>
      <c r="AC227" s="20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row>
    <row r="228" spans="2:53" s="28" customFormat="1" ht="13.8">
      <c r="B228" s="27"/>
      <c r="C228" s="27"/>
      <c r="D228" s="27"/>
      <c r="E228" s="27"/>
      <c r="F228" s="27"/>
      <c r="G228" s="27"/>
      <c r="H228" s="27"/>
      <c r="I228" s="27"/>
      <c r="J228" s="27"/>
      <c r="K228" s="27"/>
      <c r="L228" s="27"/>
      <c r="M228" s="27"/>
      <c r="N228" s="27"/>
      <c r="O228" s="27"/>
      <c r="P228" s="27"/>
      <c r="Q228" s="27"/>
      <c r="R228" s="27"/>
      <c r="S228" s="27"/>
      <c r="T228" s="27"/>
      <c r="U228" s="82"/>
      <c r="V228" s="27"/>
      <c r="W228" s="207"/>
      <c r="X228" s="207"/>
      <c r="Y228" s="207"/>
      <c r="Z228" s="207"/>
      <c r="AA228" s="207"/>
      <c r="AB228" s="207"/>
      <c r="AC228" s="20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row>
    <row r="229" spans="2:53" s="28" customFormat="1" ht="13.8">
      <c r="B229" s="27"/>
      <c r="C229" s="27"/>
      <c r="D229" s="27"/>
      <c r="E229" s="27"/>
      <c r="F229" s="27"/>
      <c r="G229" s="27"/>
      <c r="H229" s="27"/>
      <c r="I229" s="27"/>
      <c r="J229" s="27"/>
      <c r="K229" s="27"/>
      <c r="L229" s="27"/>
      <c r="M229" s="27"/>
      <c r="N229" s="27"/>
      <c r="O229" s="27"/>
      <c r="P229" s="27"/>
      <c r="Q229" s="27"/>
      <c r="R229" s="27"/>
      <c r="S229" s="27"/>
      <c r="T229" s="27"/>
      <c r="U229" s="82"/>
      <c r="V229" s="27"/>
      <c r="W229" s="207"/>
      <c r="X229" s="207"/>
      <c r="Y229" s="207"/>
      <c r="Z229" s="207"/>
      <c r="AA229" s="207"/>
      <c r="AB229" s="207"/>
      <c r="AC229" s="20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row>
    <row r="230" spans="2:53" s="28" customFormat="1" ht="13.8">
      <c r="B230" s="27"/>
      <c r="C230" s="27"/>
      <c r="D230" s="27"/>
      <c r="E230" s="27"/>
      <c r="F230" s="27"/>
      <c r="G230" s="27"/>
      <c r="H230" s="27"/>
      <c r="I230" s="27"/>
      <c r="J230" s="27"/>
      <c r="K230" s="27"/>
      <c r="L230" s="27"/>
      <c r="M230" s="27"/>
      <c r="N230" s="27"/>
      <c r="O230" s="27"/>
      <c r="P230" s="27"/>
      <c r="Q230" s="27"/>
      <c r="R230" s="27"/>
      <c r="S230" s="27"/>
      <c r="T230" s="27"/>
      <c r="U230" s="82"/>
      <c r="V230" s="27"/>
      <c r="W230" s="207"/>
      <c r="X230" s="207"/>
      <c r="Y230" s="207"/>
      <c r="Z230" s="207"/>
      <c r="AA230" s="207"/>
      <c r="AB230" s="207"/>
      <c r="AC230" s="20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row>
    <row r="231" spans="2:53" s="28" customFormat="1" ht="13.8">
      <c r="B231" s="27"/>
      <c r="C231" s="27"/>
      <c r="D231" s="27"/>
      <c r="E231" s="27"/>
      <c r="F231" s="27"/>
      <c r="G231" s="27"/>
      <c r="H231" s="27"/>
      <c r="I231" s="27"/>
      <c r="J231" s="27"/>
      <c r="K231" s="27"/>
      <c r="L231" s="27"/>
      <c r="M231" s="27"/>
      <c r="N231" s="27"/>
      <c r="O231" s="27"/>
      <c r="P231" s="27"/>
      <c r="Q231" s="27"/>
      <c r="R231" s="27"/>
      <c r="S231" s="27"/>
      <c r="T231" s="27"/>
      <c r="U231" s="82"/>
      <c r="V231" s="27"/>
      <c r="W231" s="207"/>
      <c r="X231" s="207"/>
      <c r="Y231" s="207"/>
      <c r="Z231" s="207"/>
      <c r="AA231" s="207"/>
      <c r="AB231" s="207"/>
      <c r="AC231" s="20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row>
    <row r="232" spans="2:53" s="28" customFormat="1" ht="13.8">
      <c r="B232" s="27"/>
      <c r="C232" s="27"/>
      <c r="D232" s="27"/>
      <c r="E232" s="27"/>
      <c r="F232" s="27"/>
      <c r="G232" s="27"/>
      <c r="H232" s="27"/>
      <c r="I232" s="27"/>
      <c r="J232" s="27"/>
      <c r="K232" s="27"/>
      <c r="L232" s="27"/>
      <c r="M232" s="27"/>
      <c r="N232" s="27"/>
      <c r="O232" s="27"/>
      <c r="P232" s="27"/>
      <c r="Q232" s="27"/>
      <c r="R232" s="27"/>
      <c r="S232" s="27"/>
      <c r="T232" s="27"/>
      <c r="U232" s="82"/>
      <c r="V232" s="27"/>
      <c r="W232" s="207"/>
      <c r="X232" s="207"/>
      <c r="Y232" s="207"/>
      <c r="Z232" s="207"/>
      <c r="AA232" s="207"/>
      <c r="AB232" s="207"/>
      <c r="AC232" s="20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row>
    <row r="233" spans="2:53" s="28" customFormat="1" ht="13.8">
      <c r="B233" s="27"/>
      <c r="C233" s="27"/>
      <c r="D233" s="27"/>
      <c r="E233" s="27"/>
      <c r="F233" s="27"/>
      <c r="G233" s="27"/>
      <c r="H233" s="27"/>
      <c r="I233" s="27"/>
      <c r="J233" s="27"/>
      <c r="K233" s="27"/>
      <c r="L233" s="27"/>
      <c r="M233" s="27"/>
      <c r="N233" s="27"/>
      <c r="O233" s="27"/>
      <c r="P233" s="27"/>
      <c r="Q233" s="27"/>
      <c r="R233" s="27"/>
      <c r="S233" s="27"/>
      <c r="T233" s="27"/>
      <c r="U233" s="82"/>
      <c r="V233" s="27"/>
      <c r="W233" s="207"/>
      <c r="X233" s="207"/>
      <c r="Y233" s="207"/>
      <c r="Z233" s="207"/>
      <c r="AA233" s="207"/>
      <c r="AB233" s="207"/>
      <c r="AC233" s="20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row>
    <row r="234" spans="2:53" s="28" customFormat="1" ht="13.8">
      <c r="B234" s="27"/>
      <c r="C234" s="27"/>
      <c r="D234" s="27"/>
      <c r="E234" s="27"/>
      <c r="F234" s="27"/>
      <c r="G234" s="27"/>
      <c r="H234" s="27"/>
      <c r="I234" s="27"/>
      <c r="J234" s="27"/>
      <c r="K234" s="27"/>
      <c r="L234" s="27"/>
      <c r="M234" s="27"/>
      <c r="N234" s="27"/>
      <c r="O234" s="27"/>
      <c r="P234" s="27"/>
      <c r="Q234" s="27"/>
      <c r="R234" s="27"/>
      <c r="S234" s="27"/>
      <c r="T234" s="27"/>
      <c r="U234" s="82"/>
      <c r="V234" s="27"/>
      <c r="W234" s="207"/>
      <c r="X234" s="207"/>
      <c r="Y234" s="207"/>
      <c r="Z234" s="207"/>
      <c r="AA234" s="207"/>
      <c r="AB234" s="207"/>
      <c r="AC234" s="20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row>
    <row r="235" spans="2:53" s="28" customFormat="1" ht="13.8">
      <c r="B235" s="27"/>
      <c r="C235" s="27"/>
      <c r="D235" s="27"/>
      <c r="E235" s="27"/>
      <c r="F235" s="27"/>
      <c r="G235" s="27"/>
      <c r="H235" s="27"/>
      <c r="I235" s="27"/>
      <c r="J235" s="27"/>
      <c r="K235" s="27"/>
      <c r="L235" s="27"/>
      <c r="M235" s="27"/>
      <c r="N235" s="27"/>
      <c r="O235" s="27"/>
      <c r="P235" s="27"/>
      <c r="Q235" s="27"/>
      <c r="R235" s="27"/>
      <c r="S235" s="27"/>
      <c r="T235" s="27"/>
      <c r="U235" s="82"/>
      <c r="V235" s="27"/>
      <c r="W235" s="207"/>
      <c r="X235" s="207"/>
      <c r="Y235" s="207"/>
      <c r="Z235" s="207"/>
      <c r="AA235" s="207"/>
      <c r="AB235" s="207"/>
      <c r="AC235" s="20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row>
    <row r="236" spans="2:53" s="28" customFormat="1" ht="13.8">
      <c r="B236" s="27"/>
      <c r="C236" s="27"/>
      <c r="D236" s="27"/>
      <c r="E236" s="27"/>
      <c r="F236" s="27"/>
      <c r="G236" s="27"/>
      <c r="H236" s="27"/>
      <c r="I236" s="27"/>
      <c r="J236" s="27"/>
      <c r="K236" s="27"/>
      <c r="L236" s="27"/>
      <c r="M236" s="27"/>
      <c r="N236" s="27"/>
      <c r="O236" s="27"/>
      <c r="P236" s="27"/>
      <c r="Q236" s="27"/>
      <c r="R236" s="27"/>
      <c r="S236" s="27"/>
      <c r="T236" s="27"/>
      <c r="U236" s="82"/>
      <c r="V236" s="27"/>
      <c r="W236" s="207"/>
      <c r="X236" s="207"/>
      <c r="Y236" s="207"/>
      <c r="Z236" s="207"/>
      <c r="AA236" s="207"/>
      <c r="AB236" s="207"/>
      <c r="AC236" s="20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row>
    <row r="237" spans="2:53" s="28" customFormat="1" ht="13.8">
      <c r="B237" s="27"/>
      <c r="C237" s="27"/>
      <c r="D237" s="27"/>
      <c r="E237" s="27"/>
      <c r="F237" s="27"/>
      <c r="G237" s="27"/>
      <c r="H237" s="27"/>
      <c r="I237" s="27"/>
      <c r="J237" s="27"/>
      <c r="K237" s="27"/>
      <c r="L237" s="27"/>
      <c r="M237" s="27"/>
      <c r="N237" s="27"/>
      <c r="O237" s="27"/>
      <c r="P237" s="27"/>
      <c r="Q237" s="27"/>
      <c r="R237" s="27"/>
      <c r="S237" s="27"/>
      <c r="T237" s="27"/>
      <c r="U237" s="82"/>
      <c r="V237" s="27"/>
      <c r="W237" s="207"/>
      <c r="X237" s="207"/>
      <c r="Y237" s="207"/>
      <c r="Z237" s="207"/>
      <c r="AA237" s="207"/>
      <c r="AB237" s="207"/>
      <c r="AC237" s="20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row>
    <row r="238" spans="2:53" s="28" customFormat="1" ht="13.8">
      <c r="B238" s="27"/>
      <c r="C238" s="27"/>
      <c r="D238" s="27"/>
      <c r="E238" s="27"/>
      <c r="F238" s="27"/>
      <c r="G238" s="27"/>
      <c r="H238" s="27"/>
      <c r="I238" s="27"/>
      <c r="J238" s="27"/>
      <c r="K238" s="27"/>
      <c r="L238" s="27"/>
      <c r="M238" s="27"/>
      <c r="N238" s="27"/>
      <c r="O238" s="27"/>
      <c r="P238" s="27"/>
      <c r="Q238" s="27"/>
      <c r="R238" s="27"/>
      <c r="S238" s="27"/>
      <c r="T238" s="27"/>
      <c r="U238" s="82"/>
      <c r="V238" s="27"/>
      <c r="W238" s="207"/>
      <c r="X238" s="207"/>
      <c r="Y238" s="207"/>
      <c r="Z238" s="207"/>
      <c r="AA238" s="207"/>
      <c r="AB238" s="207"/>
      <c r="AC238" s="20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row>
    <row r="239" spans="2:53" s="28" customFormat="1" ht="13.8">
      <c r="B239" s="27"/>
      <c r="C239" s="27"/>
      <c r="D239" s="27"/>
      <c r="E239" s="27"/>
      <c r="F239" s="27"/>
      <c r="G239" s="27"/>
      <c r="H239" s="27"/>
      <c r="I239" s="27"/>
      <c r="J239" s="27"/>
      <c r="K239" s="27"/>
      <c r="L239" s="27"/>
      <c r="M239" s="27"/>
      <c r="N239" s="27"/>
      <c r="O239" s="27"/>
      <c r="P239" s="27"/>
      <c r="Q239" s="27"/>
      <c r="R239" s="27"/>
      <c r="S239" s="27"/>
      <c r="T239" s="27"/>
      <c r="U239" s="82"/>
      <c r="V239" s="27"/>
      <c r="W239" s="207"/>
      <c r="X239" s="207"/>
      <c r="Y239" s="207"/>
      <c r="Z239" s="207"/>
      <c r="AA239" s="207"/>
      <c r="AB239" s="207"/>
      <c r="AC239" s="20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row>
    <row r="240" spans="2:53" s="28" customFormat="1" ht="13.8">
      <c r="B240" s="27"/>
      <c r="C240" s="27"/>
      <c r="D240" s="27"/>
      <c r="E240" s="27"/>
      <c r="F240" s="27"/>
      <c r="G240" s="27"/>
      <c r="H240" s="27"/>
      <c r="I240" s="27"/>
      <c r="J240" s="27"/>
      <c r="K240" s="27"/>
      <c r="L240" s="27"/>
      <c r="M240" s="27"/>
      <c r="N240" s="27"/>
      <c r="O240" s="27"/>
      <c r="P240" s="27"/>
      <c r="Q240" s="27"/>
      <c r="R240" s="27"/>
      <c r="S240" s="27"/>
      <c r="T240" s="27"/>
      <c r="U240" s="82"/>
      <c r="V240" s="27"/>
      <c r="W240" s="207"/>
      <c r="X240" s="207"/>
      <c r="Y240" s="207"/>
      <c r="Z240" s="207"/>
      <c r="AA240" s="207"/>
      <c r="AB240" s="207"/>
      <c r="AC240" s="20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row>
    <row r="241" spans="2:53" s="28" customFormat="1" ht="13.8">
      <c r="B241" s="27"/>
      <c r="C241" s="27"/>
      <c r="D241" s="27"/>
      <c r="E241" s="27"/>
      <c r="F241" s="27"/>
      <c r="G241" s="27"/>
      <c r="H241" s="27"/>
      <c r="I241" s="27"/>
      <c r="J241" s="27"/>
      <c r="K241" s="27"/>
      <c r="L241" s="27"/>
      <c r="M241" s="27"/>
      <c r="N241" s="27"/>
      <c r="O241" s="27"/>
      <c r="P241" s="27"/>
      <c r="Q241" s="27"/>
      <c r="R241" s="27"/>
      <c r="S241" s="27"/>
      <c r="T241" s="27"/>
      <c r="U241" s="82"/>
      <c r="V241" s="27"/>
      <c r="W241" s="207"/>
      <c r="X241" s="207"/>
      <c r="Y241" s="207"/>
      <c r="Z241" s="207"/>
      <c r="AA241" s="207"/>
      <c r="AB241" s="207"/>
      <c r="AC241" s="20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row>
    <row r="242" spans="2:53" s="28" customFormat="1" ht="13.8">
      <c r="B242" s="27"/>
      <c r="C242" s="27"/>
      <c r="D242" s="27"/>
      <c r="E242" s="27"/>
      <c r="F242" s="27"/>
      <c r="G242" s="27"/>
      <c r="H242" s="27"/>
      <c r="I242" s="27"/>
      <c r="J242" s="27"/>
      <c r="K242" s="27"/>
      <c r="L242" s="27"/>
      <c r="M242" s="27"/>
      <c r="N242" s="27"/>
      <c r="O242" s="27"/>
      <c r="P242" s="27"/>
      <c r="Q242" s="27"/>
      <c r="R242" s="27"/>
      <c r="S242" s="27"/>
      <c r="T242" s="27"/>
      <c r="U242" s="82"/>
      <c r="V242" s="27"/>
      <c r="W242" s="207"/>
      <c r="X242" s="207"/>
      <c r="Y242" s="207"/>
      <c r="Z242" s="207"/>
      <c r="AA242" s="207"/>
      <c r="AB242" s="207"/>
      <c r="AC242" s="20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row>
    <row r="243" spans="2:53" s="28" customFormat="1" ht="13.8">
      <c r="B243" s="27"/>
      <c r="C243" s="27"/>
      <c r="D243" s="27"/>
      <c r="E243" s="27"/>
      <c r="F243" s="27"/>
      <c r="G243" s="27"/>
      <c r="H243" s="27"/>
      <c r="I243" s="27"/>
      <c r="J243" s="27"/>
      <c r="K243" s="27"/>
      <c r="L243" s="27"/>
      <c r="M243" s="27"/>
      <c r="N243" s="27"/>
      <c r="O243" s="27"/>
      <c r="P243" s="27"/>
      <c r="Q243" s="27"/>
      <c r="R243" s="27"/>
      <c r="S243" s="27"/>
      <c r="T243" s="27"/>
      <c r="U243" s="82"/>
      <c r="V243" s="27"/>
      <c r="W243" s="207"/>
      <c r="X243" s="207"/>
      <c r="Y243" s="207"/>
      <c r="Z243" s="207"/>
      <c r="AA243" s="207"/>
      <c r="AB243" s="207"/>
      <c r="AC243" s="20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row>
    <row r="244" spans="2:53" s="28" customFormat="1" ht="13.8">
      <c r="B244" s="27"/>
      <c r="C244" s="27"/>
      <c r="D244" s="27"/>
      <c r="E244" s="27"/>
      <c r="F244" s="27"/>
      <c r="G244" s="27"/>
      <c r="H244" s="27"/>
      <c r="I244" s="27"/>
      <c r="J244" s="27"/>
      <c r="K244" s="27"/>
      <c r="L244" s="27"/>
      <c r="M244" s="27"/>
      <c r="N244" s="27"/>
      <c r="O244" s="27"/>
      <c r="P244" s="27"/>
      <c r="Q244" s="27"/>
      <c r="R244" s="27"/>
      <c r="S244" s="27"/>
      <c r="T244" s="27"/>
      <c r="U244" s="82"/>
      <c r="V244" s="27"/>
      <c r="W244" s="207"/>
      <c r="X244" s="207"/>
      <c r="Y244" s="207"/>
      <c r="Z244" s="207"/>
      <c r="AA244" s="207"/>
      <c r="AB244" s="207"/>
      <c r="AC244" s="20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row>
    <row r="245" spans="2:53" s="28" customFormat="1" ht="13.8">
      <c r="B245" s="27"/>
      <c r="C245" s="27"/>
      <c r="D245" s="27"/>
      <c r="E245" s="27"/>
      <c r="F245" s="27"/>
      <c r="G245" s="27"/>
      <c r="H245" s="27"/>
      <c r="I245" s="27"/>
      <c r="J245" s="27"/>
      <c r="K245" s="27"/>
      <c r="L245" s="27"/>
      <c r="M245" s="27"/>
      <c r="N245" s="27"/>
      <c r="O245" s="27"/>
      <c r="P245" s="27"/>
      <c r="Q245" s="27"/>
      <c r="R245" s="27"/>
      <c r="S245" s="27"/>
      <c r="T245" s="27"/>
      <c r="U245" s="82"/>
      <c r="V245" s="27"/>
      <c r="W245" s="207"/>
      <c r="X245" s="207"/>
      <c r="Y245" s="207"/>
      <c r="Z245" s="207"/>
      <c r="AA245" s="207"/>
      <c r="AB245" s="207"/>
      <c r="AC245" s="20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row>
    <row r="246" spans="2:53" s="28" customFormat="1" ht="13.8">
      <c r="B246" s="27"/>
      <c r="C246" s="27"/>
      <c r="D246" s="27"/>
      <c r="E246" s="27"/>
      <c r="F246" s="27"/>
      <c r="G246" s="27"/>
      <c r="H246" s="27"/>
      <c r="I246" s="27"/>
      <c r="J246" s="27"/>
      <c r="K246" s="27"/>
      <c r="L246" s="27"/>
      <c r="M246" s="27"/>
      <c r="N246" s="27"/>
      <c r="O246" s="27"/>
      <c r="P246" s="27"/>
      <c r="Q246" s="27"/>
      <c r="R246" s="27"/>
      <c r="S246" s="27"/>
      <c r="T246" s="27"/>
      <c r="U246" s="82"/>
      <c r="V246" s="27"/>
      <c r="W246" s="207"/>
      <c r="X246" s="207"/>
      <c r="Y246" s="207"/>
      <c r="Z246" s="207"/>
      <c r="AA246" s="207"/>
      <c r="AB246" s="207"/>
      <c r="AC246" s="20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row>
    <row r="247" spans="2:53" s="28" customFormat="1" ht="13.8">
      <c r="B247" s="27"/>
      <c r="C247" s="27"/>
      <c r="D247" s="27"/>
      <c r="E247" s="27"/>
      <c r="F247" s="27"/>
      <c r="G247" s="27"/>
      <c r="H247" s="27"/>
      <c r="I247" s="27"/>
      <c r="J247" s="27"/>
      <c r="K247" s="27"/>
      <c r="L247" s="27"/>
      <c r="M247" s="27"/>
      <c r="N247" s="27"/>
      <c r="O247" s="27"/>
      <c r="P247" s="27"/>
      <c r="Q247" s="27"/>
      <c r="R247" s="27"/>
      <c r="S247" s="27"/>
      <c r="T247" s="27"/>
      <c r="U247" s="82"/>
      <c r="V247" s="27"/>
      <c r="W247" s="207"/>
      <c r="X247" s="207"/>
      <c r="Y247" s="207"/>
      <c r="Z247" s="207"/>
      <c r="AA247" s="207"/>
      <c r="AB247" s="207"/>
      <c r="AC247" s="20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row>
    <row r="248" spans="2:53" s="28" customFormat="1" ht="13.8">
      <c r="B248" s="27"/>
      <c r="C248" s="27"/>
      <c r="D248" s="27"/>
      <c r="E248" s="27"/>
      <c r="F248" s="27"/>
      <c r="G248" s="27"/>
      <c r="H248" s="27"/>
      <c r="I248" s="27"/>
      <c r="J248" s="27"/>
      <c r="K248" s="27"/>
      <c r="L248" s="27"/>
      <c r="M248" s="27"/>
      <c r="N248" s="27"/>
      <c r="O248" s="27"/>
      <c r="P248" s="27"/>
      <c r="Q248" s="27"/>
      <c r="R248" s="27"/>
      <c r="S248" s="27"/>
      <c r="T248" s="27"/>
      <c r="U248" s="82"/>
      <c r="V248" s="27"/>
      <c r="W248" s="207"/>
      <c r="X248" s="207"/>
      <c r="Y248" s="207"/>
      <c r="Z248" s="207"/>
      <c r="AA248" s="207"/>
      <c r="AB248" s="207"/>
      <c r="AC248" s="20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row>
    <row r="249" spans="2:53" s="28" customFormat="1" ht="13.8">
      <c r="B249" s="27"/>
      <c r="C249" s="27"/>
      <c r="D249" s="27"/>
      <c r="E249" s="27"/>
      <c r="F249" s="27"/>
      <c r="G249" s="27"/>
      <c r="H249" s="27"/>
      <c r="I249" s="27"/>
      <c r="J249" s="27"/>
      <c r="K249" s="27"/>
      <c r="L249" s="27"/>
      <c r="M249" s="27"/>
      <c r="N249" s="27"/>
      <c r="O249" s="27"/>
      <c r="P249" s="27"/>
      <c r="Q249" s="27"/>
      <c r="R249" s="27"/>
      <c r="S249" s="27"/>
      <c r="T249" s="27"/>
      <c r="U249" s="82"/>
      <c r="V249" s="27"/>
      <c r="W249" s="207"/>
      <c r="X249" s="207"/>
      <c r="Y249" s="207"/>
      <c r="Z249" s="207"/>
      <c r="AA249" s="207"/>
      <c r="AB249" s="207"/>
      <c r="AC249" s="20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row>
    <row r="250" spans="2:53" s="28" customFormat="1" ht="13.8">
      <c r="B250" s="27"/>
      <c r="C250" s="27"/>
      <c r="D250" s="27"/>
      <c r="E250" s="27"/>
      <c r="F250" s="27"/>
      <c r="G250" s="27"/>
      <c r="H250" s="27"/>
      <c r="I250" s="27"/>
      <c r="J250" s="27"/>
      <c r="K250" s="27"/>
      <c r="L250" s="27"/>
      <c r="M250" s="27"/>
      <c r="N250" s="27"/>
      <c r="O250" s="27"/>
      <c r="P250" s="27"/>
      <c r="Q250" s="27"/>
      <c r="R250" s="27"/>
      <c r="S250" s="27"/>
      <c r="T250" s="27"/>
      <c r="U250" s="82"/>
      <c r="V250" s="27"/>
      <c r="W250" s="207"/>
      <c r="X250" s="207"/>
      <c r="Y250" s="207"/>
      <c r="Z250" s="207"/>
      <c r="AA250" s="207"/>
      <c r="AB250" s="207"/>
      <c r="AC250" s="20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row>
    <row r="251" spans="2:53" s="28" customFormat="1" ht="13.8">
      <c r="B251" s="27"/>
      <c r="C251" s="27"/>
      <c r="D251" s="27"/>
      <c r="E251" s="27"/>
      <c r="F251" s="27"/>
      <c r="G251" s="27"/>
      <c r="H251" s="27"/>
      <c r="I251" s="27"/>
      <c r="J251" s="27"/>
      <c r="K251" s="27"/>
      <c r="L251" s="27"/>
      <c r="M251" s="27"/>
      <c r="N251" s="27"/>
      <c r="O251" s="27"/>
      <c r="P251" s="27"/>
      <c r="Q251" s="27"/>
      <c r="R251" s="27"/>
      <c r="S251" s="27"/>
      <c r="T251" s="27"/>
      <c r="U251" s="82"/>
      <c r="V251" s="27"/>
      <c r="W251" s="207"/>
      <c r="X251" s="207"/>
      <c r="Y251" s="207"/>
      <c r="Z251" s="207"/>
      <c r="AA251" s="207"/>
      <c r="AB251" s="207"/>
      <c r="AC251" s="20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row>
    <row r="252" spans="2:53" s="28" customFormat="1" ht="13.8">
      <c r="B252" s="27"/>
      <c r="C252" s="27"/>
      <c r="D252" s="27"/>
      <c r="E252" s="27"/>
      <c r="F252" s="27"/>
      <c r="G252" s="27"/>
      <c r="H252" s="27"/>
      <c r="I252" s="27"/>
      <c r="J252" s="27"/>
      <c r="K252" s="27"/>
      <c r="L252" s="27"/>
      <c r="M252" s="27"/>
      <c r="N252" s="27"/>
      <c r="O252" s="27"/>
      <c r="P252" s="27"/>
      <c r="Q252" s="27"/>
      <c r="R252" s="27"/>
      <c r="S252" s="27"/>
      <c r="T252" s="27"/>
      <c r="U252" s="82"/>
      <c r="V252" s="27"/>
      <c r="W252" s="207"/>
      <c r="X252" s="207"/>
      <c r="Y252" s="207"/>
      <c r="Z252" s="207"/>
      <c r="AA252" s="207"/>
      <c r="AB252" s="207"/>
      <c r="AC252" s="20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row>
    <row r="253" spans="2:53" s="28" customFormat="1" ht="13.8">
      <c r="B253" s="27"/>
      <c r="C253" s="27"/>
      <c r="D253" s="27"/>
      <c r="E253" s="27"/>
      <c r="F253" s="27"/>
      <c r="G253" s="27"/>
      <c r="H253" s="27"/>
      <c r="I253" s="27"/>
      <c r="J253" s="27"/>
      <c r="K253" s="27"/>
      <c r="L253" s="27"/>
      <c r="M253" s="27"/>
      <c r="N253" s="27"/>
      <c r="O253" s="27"/>
      <c r="P253" s="27"/>
      <c r="Q253" s="27"/>
      <c r="R253" s="27"/>
      <c r="S253" s="27"/>
      <c r="T253" s="27"/>
      <c r="U253" s="82"/>
      <c r="V253" s="27"/>
      <c r="W253" s="207"/>
      <c r="X253" s="207"/>
      <c r="Y253" s="207"/>
      <c r="Z253" s="207"/>
      <c r="AA253" s="207"/>
      <c r="AB253" s="207"/>
      <c r="AC253" s="20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row>
    <row r="254" spans="2:53" s="28" customFormat="1" ht="13.8">
      <c r="B254" s="27"/>
      <c r="C254" s="27"/>
      <c r="D254" s="27"/>
      <c r="E254" s="27"/>
      <c r="F254" s="27"/>
      <c r="G254" s="27"/>
      <c r="H254" s="27"/>
      <c r="I254" s="27"/>
      <c r="J254" s="27"/>
      <c r="K254" s="27"/>
      <c r="L254" s="27"/>
      <c r="M254" s="27"/>
      <c r="N254" s="27"/>
      <c r="O254" s="27"/>
      <c r="P254" s="27"/>
      <c r="Q254" s="27"/>
      <c r="R254" s="27"/>
      <c r="S254" s="27"/>
      <c r="T254" s="27"/>
      <c r="U254" s="82"/>
      <c r="V254" s="27"/>
      <c r="W254" s="207"/>
      <c r="X254" s="207"/>
      <c r="Y254" s="207"/>
      <c r="Z254" s="207"/>
      <c r="AA254" s="207"/>
      <c r="AB254" s="207"/>
      <c r="AC254" s="20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row>
    <row r="255" spans="2:53" s="28" customFormat="1" ht="13.8">
      <c r="B255" s="27"/>
      <c r="C255" s="27"/>
      <c r="D255" s="27"/>
      <c r="E255" s="27"/>
      <c r="F255" s="27"/>
      <c r="G255" s="27"/>
      <c r="H255" s="27"/>
      <c r="I255" s="27"/>
      <c r="J255" s="27"/>
      <c r="K255" s="27"/>
      <c r="L255" s="27"/>
      <c r="M255" s="27"/>
      <c r="N255" s="27"/>
      <c r="O255" s="27"/>
      <c r="P255" s="27"/>
      <c r="Q255" s="27"/>
      <c r="R255" s="27"/>
      <c r="S255" s="27"/>
      <c r="T255" s="27"/>
      <c r="U255" s="82"/>
      <c r="V255" s="27"/>
      <c r="W255" s="207"/>
      <c r="X255" s="207"/>
      <c r="Y255" s="207"/>
      <c r="Z255" s="207"/>
      <c r="AA255" s="207"/>
      <c r="AB255" s="207"/>
      <c r="AC255" s="20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row>
    <row r="256" spans="2:53" s="28" customFormat="1" ht="13.8">
      <c r="B256" s="27"/>
      <c r="C256" s="27"/>
      <c r="D256" s="27"/>
      <c r="E256" s="27"/>
      <c r="F256" s="27"/>
      <c r="G256" s="27"/>
      <c r="H256" s="27"/>
      <c r="I256" s="27"/>
      <c r="J256" s="27"/>
      <c r="K256" s="27"/>
      <c r="L256" s="27"/>
      <c r="M256" s="27"/>
      <c r="N256" s="27"/>
      <c r="O256" s="27"/>
      <c r="P256" s="27"/>
      <c r="Q256" s="27"/>
      <c r="R256" s="27"/>
      <c r="S256" s="27"/>
      <c r="T256" s="27"/>
      <c r="U256" s="82"/>
      <c r="V256" s="27"/>
      <c r="W256" s="207"/>
      <c r="X256" s="207"/>
      <c r="Y256" s="207"/>
      <c r="Z256" s="207"/>
      <c r="AA256" s="207"/>
      <c r="AB256" s="207"/>
      <c r="AC256" s="20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row>
    <row r="257" spans="2:53" s="28" customFormat="1" ht="13.8">
      <c r="B257" s="27"/>
      <c r="C257" s="27"/>
      <c r="D257" s="27"/>
      <c r="E257" s="27"/>
      <c r="F257" s="27"/>
      <c r="G257" s="27"/>
      <c r="H257" s="27"/>
      <c r="I257" s="27"/>
      <c r="J257" s="27"/>
      <c r="K257" s="27"/>
      <c r="L257" s="27"/>
      <c r="M257" s="27"/>
      <c r="N257" s="27"/>
      <c r="O257" s="27"/>
      <c r="P257" s="27"/>
      <c r="Q257" s="27"/>
      <c r="R257" s="27"/>
      <c r="S257" s="27"/>
      <c r="T257" s="27"/>
      <c r="U257" s="82"/>
      <c r="V257" s="27"/>
      <c r="W257" s="207"/>
      <c r="X257" s="207"/>
      <c r="Y257" s="207"/>
      <c r="Z257" s="207"/>
      <c r="AA257" s="207"/>
      <c r="AB257" s="207"/>
      <c r="AC257" s="20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row>
    <row r="258" spans="2:53" s="28" customFormat="1" ht="13.8">
      <c r="B258" s="27"/>
      <c r="C258" s="27"/>
      <c r="D258" s="27"/>
      <c r="E258" s="27"/>
      <c r="F258" s="27"/>
      <c r="G258" s="27"/>
      <c r="H258" s="27"/>
      <c r="I258" s="27"/>
      <c r="J258" s="27"/>
      <c r="K258" s="27"/>
      <c r="L258" s="27"/>
      <c r="M258" s="27"/>
      <c r="N258" s="27"/>
      <c r="O258" s="27"/>
      <c r="P258" s="27"/>
      <c r="Q258" s="27"/>
      <c r="R258" s="27"/>
      <c r="S258" s="27"/>
      <c r="T258" s="27"/>
      <c r="U258" s="82"/>
      <c r="V258" s="27"/>
      <c r="W258" s="207"/>
      <c r="X258" s="207"/>
      <c r="Y258" s="207"/>
      <c r="Z258" s="207"/>
      <c r="AA258" s="207"/>
      <c r="AB258" s="207"/>
      <c r="AC258" s="20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row>
    <row r="259" spans="2:53" s="28" customFormat="1" ht="13.8">
      <c r="B259" s="27"/>
      <c r="C259" s="27"/>
      <c r="D259" s="27"/>
      <c r="E259" s="27"/>
      <c r="F259" s="27"/>
      <c r="G259" s="27"/>
      <c r="H259" s="27"/>
      <c r="I259" s="27"/>
      <c r="J259" s="27"/>
      <c r="K259" s="27"/>
      <c r="L259" s="27"/>
      <c r="M259" s="27"/>
      <c r="N259" s="27"/>
      <c r="O259" s="27"/>
      <c r="P259" s="27"/>
      <c r="Q259" s="27"/>
      <c r="R259" s="27"/>
      <c r="S259" s="27"/>
      <c r="T259" s="27"/>
      <c r="U259" s="82"/>
      <c r="V259" s="27"/>
      <c r="W259" s="207"/>
      <c r="X259" s="207"/>
      <c r="Y259" s="207"/>
      <c r="Z259" s="207"/>
      <c r="AA259" s="207"/>
      <c r="AB259" s="207"/>
      <c r="AC259" s="20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row>
    <row r="260" spans="2:53" s="28" customFormat="1" ht="13.8">
      <c r="B260" s="27"/>
      <c r="C260" s="27"/>
      <c r="D260" s="27"/>
      <c r="E260" s="27"/>
      <c r="F260" s="27"/>
      <c r="G260" s="27"/>
      <c r="H260" s="27"/>
      <c r="I260" s="27"/>
      <c r="J260" s="27"/>
      <c r="K260" s="27"/>
      <c r="L260" s="27"/>
      <c r="M260" s="27"/>
      <c r="N260" s="27"/>
      <c r="O260" s="27"/>
      <c r="P260" s="27"/>
      <c r="Q260" s="27"/>
      <c r="R260" s="27"/>
      <c r="S260" s="27"/>
      <c r="T260" s="27"/>
      <c r="U260" s="82"/>
      <c r="V260" s="27"/>
      <c r="W260" s="207"/>
      <c r="X260" s="207"/>
      <c r="Y260" s="207"/>
      <c r="Z260" s="207"/>
      <c r="AA260" s="207"/>
      <c r="AB260" s="207"/>
      <c r="AC260" s="20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row>
    <row r="261" spans="2:53" s="28" customFormat="1" ht="13.8">
      <c r="B261" s="27"/>
      <c r="C261" s="27"/>
      <c r="D261" s="27"/>
      <c r="E261" s="27"/>
      <c r="F261" s="27"/>
      <c r="G261" s="27"/>
      <c r="H261" s="27"/>
      <c r="I261" s="27"/>
      <c r="J261" s="27"/>
      <c r="K261" s="27"/>
      <c r="L261" s="27"/>
      <c r="M261" s="27"/>
      <c r="N261" s="27"/>
      <c r="O261" s="27"/>
      <c r="P261" s="27"/>
      <c r="Q261" s="27"/>
      <c r="R261" s="27"/>
      <c r="S261" s="27"/>
      <c r="T261" s="27"/>
      <c r="U261" s="82"/>
      <c r="V261" s="27"/>
      <c r="W261" s="207"/>
      <c r="X261" s="207"/>
      <c r="Y261" s="207"/>
      <c r="Z261" s="207"/>
      <c r="AA261" s="207"/>
      <c r="AB261" s="207"/>
      <c r="AC261" s="20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row>
    <row r="262" spans="2:53" s="28" customFormat="1" ht="13.8">
      <c r="B262" s="27"/>
      <c r="C262" s="27"/>
      <c r="D262" s="27"/>
      <c r="E262" s="27"/>
      <c r="F262" s="27"/>
      <c r="G262" s="27"/>
      <c r="H262" s="27"/>
      <c r="I262" s="27"/>
      <c r="J262" s="27"/>
      <c r="K262" s="27"/>
      <c r="L262" s="27"/>
      <c r="M262" s="27"/>
      <c r="N262" s="27"/>
      <c r="O262" s="27"/>
      <c r="P262" s="27"/>
      <c r="Q262" s="27"/>
      <c r="R262" s="27"/>
      <c r="S262" s="27"/>
      <c r="T262" s="27"/>
      <c r="U262" s="82"/>
      <c r="V262" s="27"/>
      <c r="W262" s="207"/>
      <c r="X262" s="207"/>
      <c r="Y262" s="207"/>
      <c r="Z262" s="207"/>
      <c r="AA262" s="207"/>
      <c r="AB262" s="207"/>
      <c r="AC262" s="20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row>
    <row r="263" spans="2:53" s="28" customFormat="1" ht="13.8">
      <c r="B263" s="27"/>
      <c r="C263" s="27"/>
      <c r="D263" s="27"/>
      <c r="E263" s="27"/>
      <c r="F263" s="27"/>
      <c r="G263" s="27"/>
      <c r="H263" s="27"/>
      <c r="I263" s="27"/>
      <c r="J263" s="27"/>
      <c r="K263" s="27"/>
      <c r="L263" s="27"/>
      <c r="M263" s="27"/>
      <c r="N263" s="27"/>
      <c r="O263" s="27"/>
      <c r="P263" s="27"/>
      <c r="Q263" s="27"/>
      <c r="R263" s="27"/>
      <c r="S263" s="27"/>
      <c r="T263" s="27"/>
      <c r="U263" s="82"/>
      <c r="V263" s="27"/>
      <c r="W263" s="207"/>
      <c r="X263" s="207"/>
      <c r="Y263" s="207"/>
      <c r="Z263" s="207"/>
      <c r="AA263" s="207"/>
      <c r="AB263" s="207"/>
      <c r="AC263" s="20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row>
    <row r="264" spans="2:53" s="28" customFormat="1" ht="13.8">
      <c r="B264" s="27"/>
      <c r="C264" s="27"/>
      <c r="D264" s="27"/>
      <c r="E264" s="27"/>
      <c r="F264" s="27"/>
      <c r="G264" s="27"/>
      <c r="H264" s="27"/>
      <c r="I264" s="27"/>
      <c r="J264" s="27"/>
      <c r="K264" s="27"/>
      <c r="L264" s="27"/>
      <c r="M264" s="27"/>
      <c r="N264" s="27"/>
      <c r="O264" s="27"/>
      <c r="P264" s="27"/>
      <c r="Q264" s="27"/>
      <c r="R264" s="27"/>
      <c r="S264" s="27"/>
      <c r="T264" s="27"/>
      <c r="U264" s="82"/>
      <c r="V264" s="27"/>
      <c r="W264" s="207"/>
      <c r="X264" s="207"/>
      <c r="Y264" s="207"/>
      <c r="Z264" s="207"/>
      <c r="AA264" s="207"/>
      <c r="AB264" s="207"/>
      <c r="AC264" s="20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row>
    <row r="265" spans="2:53" s="28" customFormat="1" ht="13.8">
      <c r="B265" s="27"/>
      <c r="C265" s="27"/>
      <c r="D265" s="27"/>
      <c r="E265" s="27"/>
      <c r="F265" s="27"/>
      <c r="G265" s="27"/>
      <c r="H265" s="27"/>
      <c r="I265" s="27"/>
      <c r="J265" s="27"/>
      <c r="K265" s="27"/>
      <c r="L265" s="27"/>
      <c r="M265" s="27"/>
      <c r="N265" s="27"/>
      <c r="O265" s="27"/>
      <c r="P265" s="27"/>
      <c r="Q265" s="27"/>
      <c r="R265" s="27"/>
      <c r="S265" s="27"/>
      <c r="T265" s="27"/>
      <c r="U265" s="82"/>
      <c r="V265" s="27"/>
      <c r="W265" s="207"/>
      <c r="X265" s="207"/>
      <c r="Y265" s="207"/>
      <c r="Z265" s="207"/>
      <c r="AA265" s="207"/>
      <c r="AB265" s="207"/>
      <c r="AC265" s="20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row>
    <row r="266" spans="2:53" s="28" customFormat="1" ht="13.8">
      <c r="B266" s="27"/>
      <c r="C266" s="27"/>
      <c r="D266" s="27"/>
      <c r="E266" s="27"/>
      <c r="F266" s="27"/>
      <c r="G266" s="27"/>
      <c r="H266" s="27"/>
      <c r="I266" s="27"/>
      <c r="J266" s="27"/>
      <c r="K266" s="27"/>
      <c r="L266" s="27"/>
      <c r="M266" s="27"/>
      <c r="N266" s="27"/>
      <c r="O266" s="27"/>
      <c r="P266" s="27"/>
      <c r="Q266" s="27"/>
      <c r="R266" s="27"/>
      <c r="S266" s="27"/>
      <c r="T266" s="27"/>
      <c r="U266" s="82"/>
      <c r="V266" s="27"/>
      <c r="W266" s="207"/>
      <c r="X266" s="207"/>
      <c r="Y266" s="207"/>
      <c r="Z266" s="207"/>
      <c r="AA266" s="207"/>
      <c r="AB266" s="207"/>
      <c r="AC266" s="20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row>
    <row r="267" spans="2:53" s="28" customFormat="1" ht="13.8">
      <c r="B267" s="27"/>
      <c r="C267" s="27"/>
      <c r="D267" s="27"/>
      <c r="E267" s="27"/>
      <c r="F267" s="27"/>
      <c r="G267" s="27"/>
      <c r="H267" s="27"/>
      <c r="I267" s="27"/>
      <c r="J267" s="27"/>
      <c r="K267" s="27"/>
      <c r="L267" s="27"/>
      <c r="M267" s="27"/>
      <c r="N267" s="27"/>
      <c r="O267" s="27"/>
      <c r="P267" s="27"/>
      <c r="Q267" s="27"/>
      <c r="R267" s="27"/>
      <c r="S267" s="27"/>
      <c r="T267" s="27"/>
      <c r="U267" s="82"/>
      <c r="V267" s="27"/>
      <c r="W267" s="207"/>
      <c r="X267" s="207"/>
      <c r="Y267" s="207"/>
      <c r="Z267" s="207"/>
      <c r="AA267" s="207"/>
      <c r="AB267" s="207"/>
      <c r="AC267" s="20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row>
    <row r="268" spans="2:53" s="28" customFormat="1" ht="13.8">
      <c r="B268" s="27"/>
      <c r="C268" s="27"/>
      <c r="D268" s="27"/>
      <c r="E268" s="27"/>
      <c r="F268" s="27"/>
      <c r="G268" s="27"/>
      <c r="H268" s="27"/>
      <c r="I268" s="27"/>
      <c r="J268" s="27"/>
      <c r="K268" s="27"/>
      <c r="L268" s="27"/>
      <c r="M268" s="27"/>
      <c r="N268" s="27"/>
      <c r="O268" s="27"/>
      <c r="P268" s="27"/>
      <c r="Q268" s="27"/>
      <c r="R268" s="27"/>
      <c r="S268" s="27"/>
      <c r="T268" s="27"/>
      <c r="U268" s="82"/>
      <c r="V268" s="27"/>
      <c r="W268" s="207"/>
      <c r="X268" s="207"/>
      <c r="Y268" s="207"/>
      <c r="Z268" s="207"/>
      <c r="AA268" s="207"/>
      <c r="AB268" s="207"/>
      <c r="AC268" s="20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row>
    <row r="269" spans="2:53" s="28" customFormat="1" ht="13.8">
      <c r="B269" s="27"/>
      <c r="C269" s="27"/>
      <c r="D269" s="27"/>
      <c r="E269" s="27"/>
      <c r="F269" s="27"/>
      <c r="G269" s="27"/>
      <c r="H269" s="27"/>
      <c r="I269" s="27"/>
      <c r="J269" s="27"/>
      <c r="K269" s="27"/>
      <c r="L269" s="27"/>
      <c r="M269" s="27"/>
      <c r="N269" s="27"/>
      <c r="O269" s="27"/>
      <c r="P269" s="27"/>
      <c r="Q269" s="27"/>
      <c r="R269" s="27"/>
      <c r="S269" s="27"/>
      <c r="T269" s="27"/>
      <c r="U269" s="82"/>
      <c r="V269" s="27"/>
      <c r="W269" s="207"/>
      <c r="X269" s="207"/>
      <c r="Y269" s="207"/>
      <c r="Z269" s="207"/>
      <c r="AA269" s="207"/>
      <c r="AB269" s="207"/>
      <c r="AC269" s="20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row>
    <row r="270" spans="2:53" s="28" customFormat="1" ht="13.8">
      <c r="B270" s="27"/>
      <c r="C270" s="27"/>
      <c r="D270" s="27"/>
      <c r="E270" s="27"/>
      <c r="F270" s="27"/>
      <c r="G270" s="27"/>
      <c r="H270" s="27"/>
      <c r="I270" s="27"/>
      <c r="J270" s="27"/>
      <c r="K270" s="27"/>
      <c r="L270" s="27"/>
      <c r="M270" s="27"/>
      <c r="N270" s="27"/>
      <c r="O270" s="27"/>
      <c r="P270" s="27"/>
      <c r="Q270" s="27"/>
      <c r="R270" s="27"/>
      <c r="S270" s="27"/>
      <c r="T270" s="27"/>
      <c r="U270" s="82"/>
      <c r="V270" s="27"/>
      <c r="W270" s="207"/>
      <c r="X270" s="207"/>
      <c r="Y270" s="207"/>
      <c r="Z270" s="207"/>
      <c r="AA270" s="207"/>
      <c r="AB270" s="207"/>
      <c r="AC270" s="20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row>
    <row r="271" spans="2:53" s="28" customFormat="1" ht="13.8">
      <c r="B271" s="27"/>
      <c r="C271" s="27"/>
      <c r="D271" s="27"/>
      <c r="E271" s="27"/>
      <c r="F271" s="27"/>
      <c r="G271" s="27"/>
      <c r="H271" s="27"/>
      <c r="I271" s="27"/>
      <c r="J271" s="27"/>
      <c r="K271" s="27"/>
      <c r="L271" s="27"/>
      <c r="M271" s="27"/>
      <c r="N271" s="27"/>
      <c r="O271" s="27"/>
      <c r="P271" s="27"/>
      <c r="Q271" s="27"/>
      <c r="R271" s="27"/>
      <c r="S271" s="27"/>
      <c r="T271" s="27"/>
      <c r="U271" s="82"/>
      <c r="V271" s="27"/>
      <c r="W271" s="207"/>
      <c r="X271" s="207"/>
      <c r="Y271" s="207"/>
      <c r="Z271" s="207"/>
      <c r="AA271" s="207"/>
      <c r="AB271" s="207"/>
      <c r="AC271" s="20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row>
    <row r="272" spans="2:53" s="28" customFormat="1" ht="13.8">
      <c r="B272" s="27"/>
      <c r="C272" s="27"/>
      <c r="D272" s="27"/>
      <c r="E272" s="27"/>
      <c r="F272" s="27"/>
      <c r="G272" s="27"/>
      <c r="H272" s="27"/>
      <c r="I272" s="27"/>
      <c r="J272" s="27"/>
      <c r="K272" s="27"/>
      <c r="L272" s="27"/>
      <c r="M272" s="27"/>
      <c r="N272" s="27"/>
      <c r="O272" s="27"/>
      <c r="P272" s="27"/>
      <c r="Q272" s="27"/>
      <c r="R272" s="27"/>
      <c r="S272" s="27"/>
      <c r="T272" s="27"/>
      <c r="U272" s="82"/>
      <c r="V272" s="27"/>
      <c r="W272" s="207"/>
      <c r="X272" s="207"/>
      <c r="Y272" s="207"/>
      <c r="Z272" s="207"/>
      <c r="AA272" s="207"/>
      <c r="AB272" s="207"/>
      <c r="AC272" s="20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row>
    <row r="273" spans="2:53" s="28" customFormat="1" ht="13.8">
      <c r="B273" s="27"/>
      <c r="C273" s="27"/>
      <c r="D273" s="27"/>
      <c r="E273" s="27"/>
      <c r="F273" s="27"/>
      <c r="G273" s="27"/>
      <c r="H273" s="27"/>
      <c r="I273" s="27"/>
      <c r="J273" s="27"/>
      <c r="K273" s="27"/>
      <c r="L273" s="27"/>
      <c r="M273" s="27"/>
      <c r="N273" s="27"/>
      <c r="O273" s="27"/>
      <c r="P273" s="27"/>
      <c r="Q273" s="27"/>
      <c r="R273" s="27"/>
      <c r="S273" s="27"/>
      <c r="T273" s="27"/>
      <c r="U273" s="82"/>
      <c r="V273" s="27"/>
      <c r="W273" s="207"/>
      <c r="X273" s="207"/>
      <c r="Y273" s="207"/>
      <c r="Z273" s="207"/>
      <c r="AA273" s="207"/>
      <c r="AB273" s="207"/>
      <c r="AC273" s="20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row>
    <row r="274" spans="2:53" s="28" customFormat="1" ht="13.8">
      <c r="B274" s="27"/>
      <c r="C274" s="27"/>
      <c r="D274" s="27"/>
      <c r="E274" s="27"/>
      <c r="F274" s="27"/>
      <c r="G274" s="27"/>
      <c r="H274" s="27"/>
      <c r="I274" s="27"/>
      <c r="J274" s="27"/>
      <c r="K274" s="27"/>
      <c r="L274" s="27"/>
      <c r="M274" s="27"/>
      <c r="N274" s="27"/>
      <c r="O274" s="27"/>
      <c r="P274" s="27"/>
      <c r="Q274" s="27"/>
      <c r="R274" s="27"/>
      <c r="S274" s="27"/>
      <c r="T274" s="27"/>
      <c r="U274" s="82"/>
      <c r="V274" s="27"/>
      <c r="W274" s="207"/>
      <c r="X274" s="207"/>
      <c r="Y274" s="207"/>
      <c r="Z274" s="207"/>
      <c r="AA274" s="207"/>
      <c r="AB274" s="207"/>
      <c r="AC274" s="20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row>
    <row r="275" spans="2:53" s="28" customFormat="1" ht="13.8">
      <c r="B275" s="27"/>
      <c r="C275" s="27"/>
      <c r="D275" s="27"/>
      <c r="E275" s="27"/>
      <c r="F275" s="27"/>
      <c r="G275" s="27"/>
      <c r="H275" s="27"/>
      <c r="I275" s="27"/>
      <c r="J275" s="27"/>
      <c r="K275" s="27"/>
      <c r="L275" s="27"/>
      <c r="M275" s="27"/>
      <c r="N275" s="27"/>
      <c r="O275" s="27"/>
      <c r="P275" s="27"/>
      <c r="Q275" s="27"/>
      <c r="R275" s="27"/>
      <c r="S275" s="27"/>
      <c r="T275" s="27"/>
      <c r="U275" s="82"/>
      <c r="V275" s="27"/>
      <c r="W275" s="207"/>
      <c r="X275" s="207"/>
      <c r="Y275" s="207"/>
      <c r="Z275" s="207"/>
      <c r="AA275" s="207"/>
      <c r="AB275" s="207"/>
      <c r="AC275" s="20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row>
    <row r="276" spans="2:53" s="28" customFormat="1" ht="13.8">
      <c r="B276" s="27"/>
      <c r="C276" s="27"/>
      <c r="D276" s="27"/>
      <c r="E276" s="27"/>
      <c r="F276" s="27"/>
      <c r="G276" s="27"/>
      <c r="H276" s="27"/>
      <c r="I276" s="27"/>
      <c r="J276" s="27"/>
      <c r="K276" s="27"/>
      <c r="L276" s="27"/>
      <c r="M276" s="27"/>
      <c r="N276" s="27"/>
      <c r="O276" s="27"/>
      <c r="P276" s="27"/>
      <c r="Q276" s="27"/>
      <c r="R276" s="27"/>
      <c r="S276" s="27"/>
      <c r="T276" s="27"/>
      <c r="U276" s="82"/>
      <c r="V276" s="27"/>
      <c r="W276" s="207"/>
      <c r="X276" s="207"/>
      <c r="Y276" s="207"/>
      <c r="Z276" s="207"/>
      <c r="AA276" s="207"/>
      <c r="AB276" s="207"/>
      <c r="AC276" s="20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row>
    <row r="277" spans="2:53" s="28" customFormat="1" ht="13.8">
      <c r="B277" s="27"/>
      <c r="C277" s="27"/>
      <c r="D277" s="27"/>
      <c r="E277" s="27"/>
      <c r="F277" s="27"/>
      <c r="G277" s="27"/>
      <c r="H277" s="27"/>
      <c r="I277" s="27"/>
      <c r="J277" s="27"/>
      <c r="K277" s="27"/>
      <c r="L277" s="27"/>
      <c r="M277" s="27"/>
      <c r="N277" s="27"/>
      <c r="O277" s="27"/>
      <c r="P277" s="27"/>
      <c r="Q277" s="27"/>
      <c r="R277" s="27"/>
      <c r="S277" s="27"/>
      <c r="T277" s="27"/>
      <c r="U277" s="82"/>
      <c r="V277" s="27"/>
      <c r="W277" s="207"/>
      <c r="X277" s="207"/>
      <c r="Y277" s="207"/>
      <c r="Z277" s="207"/>
      <c r="AA277" s="207"/>
      <c r="AB277" s="207"/>
      <c r="AC277" s="20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row>
    <row r="278" spans="2:53" s="28" customFormat="1" ht="13.8">
      <c r="B278" s="27"/>
      <c r="C278" s="27"/>
      <c r="D278" s="27"/>
      <c r="E278" s="27"/>
      <c r="F278" s="27"/>
      <c r="G278" s="27"/>
      <c r="H278" s="27"/>
      <c r="I278" s="27"/>
      <c r="J278" s="27"/>
      <c r="K278" s="27"/>
      <c r="L278" s="27"/>
      <c r="M278" s="27"/>
      <c r="N278" s="27"/>
      <c r="O278" s="27"/>
      <c r="P278" s="27"/>
      <c r="Q278" s="27"/>
      <c r="R278" s="27"/>
      <c r="S278" s="27"/>
      <c r="T278" s="27"/>
      <c r="U278" s="82"/>
      <c r="V278" s="27"/>
      <c r="W278" s="207"/>
      <c r="X278" s="207"/>
      <c r="Y278" s="207"/>
      <c r="Z278" s="207"/>
      <c r="AA278" s="207"/>
      <c r="AB278" s="207"/>
      <c r="AC278" s="20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row>
    <row r="279" spans="2:53" s="28" customFormat="1" ht="13.8">
      <c r="B279" s="27"/>
      <c r="C279" s="27"/>
      <c r="D279" s="27"/>
      <c r="E279" s="27"/>
      <c r="F279" s="27"/>
      <c r="G279" s="27"/>
      <c r="H279" s="27"/>
      <c r="I279" s="27"/>
      <c r="J279" s="27"/>
      <c r="K279" s="27"/>
      <c r="L279" s="27"/>
      <c r="M279" s="27"/>
      <c r="N279" s="27"/>
      <c r="O279" s="27"/>
      <c r="P279" s="27"/>
      <c r="Q279" s="27"/>
      <c r="R279" s="27"/>
      <c r="S279" s="27"/>
      <c r="T279" s="27"/>
      <c r="U279" s="82"/>
      <c r="V279" s="27"/>
      <c r="W279" s="207"/>
      <c r="X279" s="207"/>
      <c r="Y279" s="207"/>
      <c r="Z279" s="207"/>
      <c r="AA279" s="207"/>
      <c r="AB279" s="207"/>
      <c r="AC279" s="20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row>
    <row r="280" spans="2:53" s="28" customFormat="1" ht="13.8">
      <c r="B280" s="27"/>
      <c r="C280" s="27"/>
      <c r="D280" s="27"/>
      <c r="E280" s="27"/>
      <c r="F280" s="27"/>
      <c r="G280" s="27"/>
      <c r="H280" s="27"/>
      <c r="I280" s="27"/>
      <c r="J280" s="27"/>
      <c r="K280" s="27"/>
      <c r="L280" s="27"/>
      <c r="M280" s="27"/>
      <c r="N280" s="27"/>
      <c r="O280" s="27"/>
      <c r="P280" s="27"/>
      <c r="Q280" s="27"/>
      <c r="R280" s="27"/>
      <c r="S280" s="27"/>
      <c r="T280" s="27"/>
      <c r="U280" s="82"/>
      <c r="V280" s="27"/>
      <c r="W280" s="207"/>
      <c r="X280" s="207"/>
      <c r="Y280" s="207"/>
      <c r="Z280" s="207"/>
      <c r="AA280" s="207"/>
      <c r="AB280" s="207"/>
      <c r="AC280" s="20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row>
    <row r="281" spans="2:53" s="28" customFormat="1" ht="13.8">
      <c r="B281" s="27"/>
      <c r="C281" s="27"/>
      <c r="D281" s="27"/>
      <c r="E281" s="27"/>
      <c r="F281" s="27"/>
      <c r="G281" s="27"/>
      <c r="H281" s="27"/>
      <c r="I281" s="27"/>
      <c r="J281" s="27"/>
      <c r="K281" s="27"/>
      <c r="L281" s="27"/>
      <c r="M281" s="27"/>
      <c r="N281" s="27"/>
      <c r="O281" s="27"/>
      <c r="P281" s="27"/>
      <c r="Q281" s="27"/>
      <c r="R281" s="27"/>
      <c r="S281" s="27"/>
      <c r="T281" s="27"/>
      <c r="U281" s="82"/>
      <c r="V281" s="27"/>
      <c r="W281" s="207"/>
      <c r="X281" s="207"/>
      <c r="Y281" s="207"/>
      <c r="Z281" s="207"/>
      <c r="AA281" s="207"/>
      <c r="AB281" s="207"/>
      <c r="AC281" s="20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row>
    <row r="282" spans="2:53" s="28" customFormat="1" ht="13.8">
      <c r="B282" s="27"/>
      <c r="C282" s="27"/>
      <c r="D282" s="27"/>
      <c r="E282" s="27"/>
      <c r="F282" s="27"/>
      <c r="G282" s="27"/>
      <c r="H282" s="27"/>
      <c r="I282" s="27"/>
      <c r="J282" s="27"/>
      <c r="K282" s="27"/>
      <c r="L282" s="27"/>
      <c r="M282" s="27"/>
      <c r="N282" s="27"/>
      <c r="O282" s="27"/>
      <c r="P282" s="27"/>
      <c r="Q282" s="27"/>
      <c r="R282" s="27"/>
      <c r="S282" s="27"/>
      <c r="T282" s="27"/>
      <c r="U282" s="82"/>
      <c r="V282" s="27"/>
      <c r="W282" s="207"/>
      <c r="X282" s="207"/>
      <c r="Y282" s="207"/>
      <c r="Z282" s="207"/>
      <c r="AA282" s="207"/>
      <c r="AB282" s="207"/>
      <c r="AC282" s="20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row>
    <row r="283" spans="2:53" s="28" customFormat="1" ht="13.8">
      <c r="B283" s="27"/>
      <c r="C283" s="27"/>
      <c r="D283" s="27"/>
      <c r="E283" s="27"/>
      <c r="F283" s="27"/>
      <c r="G283" s="27"/>
      <c r="H283" s="27"/>
      <c r="I283" s="27"/>
      <c r="J283" s="27"/>
      <c r="K283" s="27"/>
      <c r="L283" s="27"/>
      <c r="M283" s="27"/>
      <c r="N283" s="27"/>
      <c r="O283" s="27"/>
      <c r="P283" s="27"/>
      <c r="Q283" s="27"/>
      <c r="R283" s="27"/>
      <c r="S283" s="27"/>
      <c r="T283" s="27"/>
      <c r="U283" s="82"/>
      <c r="V283" s="27"/>
      <c r="W283" s="207"/>
      <c r="X283" s="207"/>
      <c r="Y283" s="207"/>
      <c r="Z283" s="207"/>
      <c r="AA283" s="207"/>
      <c r="AB283" s="207"/>
      <c r="AC283" s="20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row>
    <row r="284" spans="2:53" s="28" customFormat="1" ht="13.8">
      <c r="B284" s="27"/>
      <c r="C284" s="27"/>
      <c r="D284" s="27"/>
      <c r="E284" s="27"/>
      <c r="F284" s="27"/>
      <c r="G284" s="27"/>
      <c r="H284" s="27"/>
      <c r="I284" s="27"/>
      <c r="J284" s="27"/>
      <c r="K284" s="27"/>
      <c r="L284" s="27"/>
      <c r="M284" s="27"/>
      <c r="N284" s="27"/>
      <c r="O284" s="27"/>
      <c r="P284" s="27"/>
      <c r="Q284" s="27"/>
      <c r="R284" s="27"/>
      <c r="S284" s="27"/>
      <c r="T284" s="27"/>
      <c r="U284" s="82"/>
      <c r="V284" s="27"/>
      <c r="W284" s="207"/>
      <c r="X284" s="207"/>
      <c r="Y284" s="207"/>
      <c r="Z284" s="207"/>
      <c r="AA284" s="207"/>
      <c r="AB284" s="207"/>
      <c r="AC284" s="20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row>
    <row r="285" spans="2:53" s="28" customFormat="1" ht="13.8">
      <c r="B285" s="27"/>
      <c r="C285" s="27"/>
      <c r="D285" s="27"/>
      <c r="E285" s="27"/>
      <c r="F285" s="27"/>
      <c r="G285" s="27"/>
      <c r="H285" s="27"/>
      <c r="I285" s="27"/>
      <c r="J285" s="27"/>
      <c r="K285" s="27"/>
      <c r="L285" s="27"/>
      <c r="M285" s="27"/>
      <c r="N285" s="27"/>
      <c r="O285" s="27"/>
      <c r="P285" s="27"/>
      <c r="Q285" s="27"/>
      <c r="R285" s="27"/>
      <c r="S285" s="27"/>
      <c r="T285" s="27"/>
      <c r="U285" s="82"/>
      <c r="V285" s="27"/>
      <c r="W285" s="207"/>
      <c r="X285" s="207"/>
      <c r="Y285" s="207"/>
      <c r="Z285" s="207"/>
      <c r="AA285" s="207"/>
      <c r="AB285" s="207"/>
      <c r="AC285" s="20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row>
    <row r="286" spans="2:53" s="28" customFormat="1" ht="13.8">
      <c r="B286" s="27"/>
      <c r="C286" s="27"/>
      <c r="D286" s="27"/>
      <c r="E286" s="27"/>
      <c r="F286" s="27"/>
      <c r="G286" s="27"/>
      <c r="H286" s="27"/>
      <c r="I286" s="27"/>
      <c r="J286" s="27"/>
      <c r="K286" s="27"/>
      <c r="L286" s="27"/>
      <c r="M286" s="27"/>
      <c r="N286" s="27"/>
      <c r="O286" s="27"/>
      <c r="P286" s="27"/>
      <c r="Q286" s="27"/>
      <c r="R286" s="27"/>
      <c r="S286" s="27"/>
      <c r="T286" s="27"/>
      <c r="U286" s="82"/>
      <c r="V286" s="27"/>
      <c r="W286" s="207"/>
      <c r="X286" s="207"/>
      <c r="Y286" s="207"/>
      <c r="Z286" s="207"/>
      <c r="AA286" s="207"/>
      <c r="AB286" s="207"/>
      <c r="AC286" s="20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row>
    <row r="287" spans="2:53" s="28" customFormat="1" ht="13.8">
      <c r="B287" s="27"/>
      <c r="C287" s="27"/>
      <c r="D287" s="27"/>
      <c r="E287" s="27"/>
      <c r="F287" s="27"/>
      <c r="G287" s="27"/>
      <c r="H287" s="27"/>
      <c r="I287" s="27"/>
      <c r="J287" s="27"/>
      <c r="K287" s="27"/>
      <c r="L287" s="27"/>
      <c r="M287" s="27"/>
      <c r="N287" s="27"/>
      <c r="O287" s="27"/>
      <c r="P287" s="27"/>
      <c r="Q287" s="27"/>
      <c r="R287" s="27"/>
      <c r="S287" s="27"/>
      <c r="T287" s="27"/>
      <c r="U287" s="82"/>
      <c r="V287" s="27"/>
      <c r="W287" s="207"/>
      <c r="X287" s="207"/>
      <c r="Y287" s="207"/>
      <c r="Z287" s="207"/>
      <c r="AA287" s="207"/>
      <c r="AB287" s="207"/>
      <c r="AC287" s="20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row>
    <row r="288" spans="2:53" s="28" customFormat="1" ht="13.8">
      <c r="B288" s="27"/>
      <c r="C288" s="27"/>
      <c r="D288" s="27"/>
      <c r="E288" s="27"/>
      <c r="F288" s="27"/>
      <c r="G288" s="27"/>
      <c r="H288" s="27"/>
      <c r="I288" s="27"/>
      <c r="J288" s="27"/>
      <c r="K288" s="27"/>
      <c r="L288" s="27"/>
      <c r="M288" s="27"/>
      <c r="N288" s="27"/>
      <c r="O288" s="27"/>
      <c r="P288" s="27"/>
      <c r="Q288" s="27"/>
      <c r="R288" s="27"/>
      <c r="S288" s="27"/>
      <c r="T288" s="27"/>
      <c r="U288" s="82"/>
      <c r="V288" s="27"/>
      <c r="W288" s="207"/>
      <c r="X288" s="207"/>
      <c r="Y288" s="207"/>
      <c r="Z288" s="207"/>
      <c r="AA288" s="207"/>
      <c r="AB288" s="207"/>
      <c r="AC288" s="20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row>
    <row r="289" spans="2:53" s="28" customFormat="1" ht="13.8">
      <c r="B289" s="27"/>
      <c r="C289" s="27"/>
      <c r="D289" s="27"/>
      <c r="E289" s="27"/>
      <c r="F289" s="27"/>
      <c r="G289" s="27"/>
      <c r="H289" s="27"/>
      <c r="I289" s="27"/>
      <c r="J289" s="27"/>
      <c r="K289" s="27"/>
      <c r="L289" s="27"/>
      <c r="M289" s="27"/>
      <c r="N289" s="27"/>
      <c r="O289" s="27"/>
      <c r="P289" s="27"/>
      <c r="Q289" s="27"/>
      <c r="R289" s="27"/>
      <c r="S289" s="27"/>
      <c r="T289" s="27"/>
      <c r="U289" s="82"/>
      <c r="V289" s="27"/>
      <c r="W289" s="207"/>
      <c r="X289" s="207"/>
      <c r="Y289" s="207"/>
      <c r="Z289" s="207"/>
      <c r="AA289" s="207"/>
      <c r="AB289" s="207"/>
      <c r="AC289" s="20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row>
    <row r="290" spans="2:53" s="28" customFormat="1" ht="13.8">
      <c r="B290" s="27"/>
      <c r="C290" s="27"/>
      <c r="D290" s="27"/>
      <c r="E290" s="27"/>
      <c r="F290" s="27"/>
      <c r="G290" s="27"/>
      <c r="H290" s="27"/>
      <c r="I290" s="27"/>
      <c r="J290" s="27"/>
      <c r="K290" s="27"/>
      <c r="L290" s="27"/>
      <c r="M290" s="27"/>
      <c r="N290" s="27"/>
      <c r="O290" s="27"/>
      <c r="P290" s="27"/>
      <c r="Q290" s="27"/>
      <c r="R290" s="27"/>
      <c r="S290" s="27"/>
      <c r="T290" s="27"/>
      <c r="U290" s="82"/>
      <c r="V290" s="27"/>
      <c r="W290" s="207"/>
      <c r="X290" s="207"/>
      <c r="Y290" s="207"/>
      <c r="Z290" s="207"/>
      <c r="AA290" s="207"/>
      <c r="AB290" s="207"/>
      <c r="AC290" s="20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row>
    <row r="291" spans="2:53" s="28" customFormat="1" ht="13.8">
      <c r="B291" s="27"/>
      <c r="C291" s="27"/>
      <c r="D291" s="27"/>
      <c r="E291" s="27"/>
      <c r="F291" s="27"/>
      <c r="G291" s="27"/>
      <c r="H291" s="27"/>
      <c r="I291" s="27"/>
      <c r="J291" s="27"/>
      <c r="K291" s="27"/>
      <c r="L291" s="27"/>
      <c r="M291" s="27"/>
      <c r="N291" s="27"/>
      <c r="O291" s="27"/>
      <c r="P291" s="27"/>
      <c r="Q291" s="27"/>
      <c r="R291" s="27"/>
      <c r="S291" s="27"/>
      <c r="T291" s="27"/>
      <c r="U291" s="82"/>
      <c r="V291" s="27"/>
      <c r="W291" s="207"/>
      <c r="X291" s="207"/>
      <c r="Y291" s="207"/>
      <c r="Z291" s="207"/>
      <c r="AA291" s="207"/>
      <c r="AB291" s="207"/>
      <c r="AC291" s="20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row>
    <row r="292" spans="2:53" s="28" customFormat="1" ht="13.8">
      <c r="B292" s="27"/>
      <c r="C292" s="27"/>
      <c r="D292" s="27"/>
      <c r="E292" s="27"/>
      <c r="F292" s="27"/>
      <c r="G292" s="27"/>
      <c r="H292" s="27"/>
      <c r="I292" s="27"/>
      <c r="J292" s="27"/>
      <c r="K292" s="27"/>
      <c r="L292" s="27"/>
      <c r="M292" s="27"/>
      <c r="N292" s="27"/>
      <c r="O292" s="27"/>
      <c r="P292" s="27"/>
      <c r="Q292" s="27"/>
      <c r="R292" s="27"/>
      <c r="S292" s="27"/>
      <c r="T292" s="27"/>
      <c r="U292" s="82"/>
      <c r="V292" s="27"/>
      <c r="W292" s="207"/>
      <c r="X292" s="207"/>
      <c r="Y292" s="207"/>
      <c r="Z292" s="207"/>
      <c r="AA292" s="207"/>
      <c r="AB292" s="207"/>
      <c r="AC292" s="20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row>
    <row r="293" spans="2:53" s="28" customFormat="1" ht="13.8">
      <c r="B293" s="27"/>
      <c r="C293" s="27"/>
      <c r="D293" s="27"/>
      <c r="E293" s="27"/>
      <c r="F293" s="27"/>
      <c r="G293" s="27"/>
      <c r="H293" s="27"/>
      <c r="I293" s="27"/>
      <c r="J293" s="27"/>
      <c r="K293" s="27"/>
      <c r="L293" s="27"/>
      <c r="M293" s="27"/>
      <c r="N293" s="27"/>
      <c r="O293" s="27"/>
      <c r="P293" s="27"/>
      <c r="Q293" s="27"/>
      <c r="R293" s="27"/>
      <c r="S293" s="27"/>
      <c r="T293" s="27"/>
      <c r="U293" s="82"/>
      <c r="V293" s="27"/>
      <c r="W293" s="207"/>
      <c r="X293" s="207"/>
      <c r="Y293" s="207"/>
      <c r="Z293" s="207"/>
      <c r="AA293" s="207"/>
      <c r="AB293" s="207"/>
      <c r="AC293" s="20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row>
    <row r="294" spans="2:53" s="28" customFormat="1" ht="13.8">
      <c r="B294" s="27"/>
      <c r="C294" s="27"/>
      <c r="D294" s="27"/>
      <c r="E294" s="27"/>
      <c r="F294" s="27"/>
      <c r="G294" s="27"/>
      <c r="H294" s="27"/>
      <c r="I294" s="27"/>
      <c r="J294" s="27"/>
      <c r="K294" s="27"/>
      <c r="L294" s="27"/>
      <c r="M294" s="27"/>
      <c r="N294" s="27"/>
      <c r="O294" s="27"/>
      <c r="P294" s="27"/>
      <c r="Q294" s="27"/>
      <c r="R294" s="27"/>
      <c r="S294" s="27"/>
      <c r="T294" s="27"/>
      <c r="U294" s="82"/>
      <c r="V294" s="27"/>
      <c r="W294" s="207"/>
      <c r="X294" s="207"/>
      <c r="Y294" s="207"/>
      <c r="Z294" s="207"/>
      <c r="AA294" s="207"/>
      <c r="AB294" s="207"/>
      <c r="AC294" s="20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row>
    <row r="295" spans="2:53" s="28" customFormat="1" ht="13.8">
      <c r="B295" s="27"/>
      <c r="C295" s="27"/>
      <c r="D295" s="27"/>
      <c r="E295" s="27"/>
      <c r="F295" s="27"/>
      <c r="G295" s="27"/>
      <c r="H295" s="27"/>
      <c r="I295" s="27"/>
      <c r="J295" s="27"/>
      <c r="K295" s="27"/>
      <c r="L295" s="27"/>
      <c r="M295" s="27"/>
      <c r="N295" s="27"/>
      <c r="O295" s="27"/>
      <c r="P295" s="27"/>
      <c r="Q295" s="27"/>
      <c r="R295" s="27"/>
      <c r="S295" s="27"/>
      <c r="T295" s="27"/>
      <c r="U295" s="82"/>
      <c r="V295" s="27"/>
      <c r="W295" s="207"/>
      <c r="X295" s="207"/>
      <c r="Y295" s="207"/>
      <c r="Z295" s="207"/>
      <c r="AA295" s="207"/>
      <c r="AB295" s="207"/>
      <c r="AC295" s="20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row>
    <row r="296" spans="2:53" s="28" customFormat="1" ht="13.8">
      <c r="B296" s="27"/>
      <c r="C296" s="27"/>
      <c r="D296" s="27"/>
      <c r="E296" s="27"/>
      <c r="F296" s="27"/>
      <c r="G296" s="27"/>
      <c r="H296" s="27"/>
      <c r="I296" s="27"/>
      <c r="J296" s="27"/>
      <c r="K296" s="27"/>
      <c r="L296" s="27"/>
      <c r="M296" s="27"/>
      <c r="N296" s="27"/>
      <c r="O296" s="27"/>
      <c r="P296" s="27"/>
      <c r="Q296" s="27"/>
      <c r="R296" s="27"/>
      <c r="S296" s="27"/>
      <c r="T296" s="27"/>
      <c r="U296" s="82"/>
      <c r="V296" s="27"/>
      <c r="W296" s="207"/>
      <c r="X296" s="207"/>
      <c r="Y296" s="207"/>
      <c r="Z296" s="207"/>
      <c r="AA296" s="207"/>
      <c r="AB296" s="207"/>
      <c r="AC296" s="20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row>
    <row r="297" spans="2:53" s="28" customFormat="1" ht="13.8">
      <c r="B297" s="27"/>
      <c r="C297" s="27"/>
      <c r="D297" s="27"/>
      <c r="E297" s="27"/>
      <c r="F297" s="27"/>
      <c r="G297" s="27"/>
      <c r="H297" s="27"/>
      <c r="I297" s="27"/>
      <c r="J297" s="27"/>
      <c r="K297" s="27"/>
      <c r="L297" s="27"/>
      <c r="M297" s="27"/>
      <c r="N297" s="27"/>
      <c r="O297" s="27"/>
      <c r="P297" s="27"/>
      <c r="Q297" s="27"/>
      <c r="R297" s="27"/>
      <c r="S297" s="27"/>
      <c r="T297" s="27"/>
      <c r="U297" s="82"/>
      <c r="V297" s="27"/>
      <c r="W297" s="207"/>
      <c r="X297" s="207"/>
      <c r="Y297" s="207"/>
      <c r="Z297" s="207"/>
      <c r="AA297" s="207"/>
      <c r="AB297" s="207"/>
      <c r="AC297" s="20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row>
    <row r="298" spans="2:53" s="28" customFormat="1" ht="13.8">
      <c r="B298" s="27"/>
      <c r="C298" s="27"/>
      <c r="D298" s="27"/>
      <c r="E298" s="27"/>
      <c r="F298" s="27"/>
      <c r="G298" s="27"/>
      <c r="H298" s="27"/>
      <c r="I298" s="27"/>
      <c r="J298" s="27"/>
      <c r="K298" s="27"/>
      <c r="L298" s="27"/>
      <c r="M298" s="27"/>
      <c r="N298" s="27"/>
      <c r="O298" s="27"/>
      <c r="P298" s="27"/>
      <c r="Q298" s="27"/>
      <c r="R298" s="27"/>
      <c r="S298" s="27"/>
      <c r="T298" s="27"/>
      <c r="U298" s="82"/>
      <c r="V298" s="27"/>
      <c r="W298" s="207"/>
      <c r="X298" s="207"/>
      <c r="Y298" s="207"/>
      <c r="Z298" s="207"/>
      <c r="AA298" s="207"/>
      <c r="AB298" s="207"/>
      <c r="AC298" s="20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row>
    <row r="299" spans="2:53" s="28" customFormat="1" ht="13.8">
      <c r="B299" s="27"/>
      <c r="C299" s="27"/>
      <c r="D299" s="27"/>
      <c r="E299" s="27"/>
      <c r="F299" s="27"/>
      <c r="G299" s="27"/>
      <c r="H299" s="27"/>
      <c r="I299" s="27"/>
      <c r="J299" s="27"/>
      <c r="K299" s="27"/>
      <c r="L299" s="27"/>
      <c r="M299" s="27"/>
      <c r="N299" s="27"/>
      <c r="O299" s="27"/>
      <c r="P299" s="27"/>
      <c r="Q299" s="27"/>
      <c r="R299" s="27"/>
      <c r="S299" s="27"/>
      <c r="T299" s="27"/>
      <c r="U299" s="82"/>
      <c r="V299" s="27"/>
      <c r="W299" s="207"/>
      <c r="X299" s="207"/>
      <c r="Y299" s="207"/>
      <c r="Z299" s="207"/>
      <c r="AA299" s="207"/>
      <c r="AB299" s="207"/>
      <c r="AC299" s="20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row>
    <row r="300" spans="2:53" s="28" customFormat="1" ht="13.8">
      <c r="B300" s="27"/>
      <c r="C300" s="27"/>
      <c r="D300" s="27"/>
      <c r="E300" s="27"/>
      <c r="F300" s="27"/>
      <c r="G300" s="27"/>
      <c r="H300" s="27"/>
      <c r="I300" s="27"/>
      <c r="J300" s="27"/>
      <c r="K300" s="27"/>
      <c r="L300" s="27"/>
      <c r="M300" s="27"/>
      <c r="N300" s="27"/>
      <c r="O300" s="27"/>
      <c r="P300" s="27"/>
      <c r="Q300" s="27"/>
      <c r="R300" s="27"/>
      <c r="S300" s="27"/>
      <c r="T300" s="27"/>
      <c r="U300" s="82"/>
      <c r="V300" s="27"/>
      <c r="W300" s="207"/>
      <c r="X300" s="207"/>
      <c r="Y300" s="207"/>
      <c r="Z300" s="207"/>
      <c r="AA300" s="207"/>
      <c r="AB300" s="207"/>
      <c r="AC300" s="20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row>
    <row r="301" spans="2:53" s="28" customFormat="1" ht="13.8">
      <c r="B301" s="27"/>
      <c r="C301" s="27"/>
      <c r="D301" s="27"/>
      <c r="E301" s="27"/>
      <c r="F301" s="27"/>
      <c r="G301" s="27"/>
      <c r="H301" s="27"/>
      <c r="I301" s="27"/>
      <c r="J301" s="27"/>
      <c r="K301" s="27"/>
      <c r="L301" s="27"/>
      <c r="M301" s="27"/>
      <c r="N301" s="27"/>
      <c r="O301" s="27"/>
      <c r="P301" s="27"/>
      <c r="Q301" s="27"/>
      <c r="R301" s="27"/>
      <c r="S301" s="27"/>
      <c r="T301" s="27"/>
      <c r="U301" s="82"/>
      <c r="V301" s="27"/>
      <c r="W301" s="207"/>
      <c r="X301" s="207"/>
      <c r="Y301" s="207"/>
      <c r="Z301" s="207"/>
      <c r="AA301" s="207"/>
      <c r="AB301" s="207"/>
      <c r="AC301" s="20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row>
    <row r="302" spans="2:53" s="28" customFormat="1" ht="13.8">
      <c r="B302" s="27"/>
      <c r="C302" s="27"/>
      <c r="D302" s="27"/>
      <c r="E302" s="27"/>
      <c r="F302" s="27"/>
      <c r="G302" s="27"/>
      <c r="H302" s="27"/>
      <c r="I302" s="27"/>
      <c r="J302" s="27"/>
      <c r="K302" s="27"/>
      <c r="L302" s="27"/>
      <c r="M302" s="27"/>
      <c r="N302" s="27"/>
      <c r="O302" s="27"/>
      <c r="P302" s="27"/>
      <c r="Q302" s="27"/>
      <c r="R302" s="27"/>
      <c r="S302" s="27"/>
      <c r="T302" s="27"/>
      <c r="U302" s="82"/>
      <c r="V302" s="27"/>
      <c r="W302" s="207"/>
      <c r="X302" s="207"/>
      <c r="Y302" s="207"/>
      <c r="Z302" s="207"/>
      <c r="AA302" s="207"/>
      <c r="AB302" s="207"/>
      <c r="AC302" s="20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row>
    <row r="303" spans="2:53" s="28" customFormat="1" ht="13.8">
      <c r="B303" s="27"/>
      <c r="C303" s="27"/>
      <c r="D303" s="27"/>
      <c r="E303" s="27"/>
      <c r="F303" s="27"/>
      <c r="G303" s="27"/>
      <c r="H303" s="27"/>
      <c r="I303" s="27"/>
      <c r="J303" s="27"/>
      <c r="K303" s="27"/>
      <c r="L303" s="27"/>
      <c r="M303" s="27"/>
      <c r="N303" s="27"/>
      <c r="O303" s="27"/>
      <c r="P303" s="27"/>
      <c r="Q303" s="27"/>
      <c r="R303" s="27"/>
      <c r="S303" s="27"/>
      <c r="T303" s="27"/>
      <c r="U303" s="82"/>
      <c r="V303" s="27"/>
      <c r="W303" s="207"/>
      <c r="X303" s="207"/>
      <c r="Y303" s="207"/>
      <c r="Z303" s="207"/>
      <c r="AA303" s="207"/>
      <c r="AB303" s="207"/>
      <c r="AC303" s="20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row>
    <row r="304" spans="2:53" s="28" customFormat="1" ht="13.8">
      <c r="B304" s="27"/>
      <c r="C304" s="27"/>
      <c r="D304" s="27"/>
      <c r="E304" s="27"/>
      <c r="F304" s="27"/>
      <c r="G304" s="27"/>
      <c r="H304" s="27"/>
      <c r="I304" s="27"/>
      <c r="J304" s="27"/>
      <c r="K304" s="27"/>
      <c r="L304" s="27"/>
      <c r="M304" s="27"/>
      <c r="N304" s="27"/>
      <c r="O304" s="27"/>
      <c r="P304" s="27"/>
      <c r="Q304" s="27"/>
      <c r="R304" s="27"/>
      <c r="S304" s="27"/>
      <c r="T304" s="27"/>
      <c r="U304" s="82"/>
      <c r="V304" s="27"/>
      <c r="W304" s="207"/>
      <c r="X304" s="207"/>
      <c r="Y304" s="207"/>
      <c r="Z304" s="207"/>
      <c r="AA304" s="207"/>
      <c r="AB304" s="207"/>
      <c r="AC304" s="20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row>
    <row r="305" spans="2:53" s="28" customFormat="1" ht="13.8">
      <c r="B305" s="27"/>
      <c r="C305" s="27"/>
      <c r="D305" s="27"/>
      <c r="E305" s="27"/>
      <c r="F305" s="27"/>
      <c r="G305" s="27"/>
      <c r="H305" s="27"/>
      <c r="I305" s="27"/>
      <c r="J305" s="27"/>
      <c r="K305" s="27"/>
      <c r="L305" s="27"/>
      <c r="M305" s="27"/>
      <c r="N305" s="27"/>
      <c r="O305" s="27"/>
      <c r="P305" s="27"/>
      <c r="Q305" s="27"/>
      <c r="R305" s="27"/>
      <c r="S305" s="27"/>
      <c r="T305" s="27"/>
      <c r="U305" s="82"/>
      <c r="V305" s="27"/>
      <c r="W305" s="207"/>
      <c r="X305" s="207"/>
      <c r="Y305" s="207"/>
      <c r="Z305" s="207"/>
      <c r="AA305" s="207"/>
      <c r="AB305" s="207"/>
      <c r="AC305" s="20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row>
    <row r="306" spans="2:53" s="28" customFormat="1" ht="13.8">
      <c r="B306" s="27"/>
      <c r="C306" s="27"/>
      <c r="D306" s="27"/>
      <c r="E306" s="27"/>
      <c r="F306" s="27"/>
      <c r="G306" s="27"/>
      <c r="H306" s="27"/>
      <c r="I306" s="27"/>
      <c r="J306" s="27"/>
      <c r="K306" s="27"/>
      <c r="L306" s="27"/>
      <c r="M306" s="27"/>
      <c r="N306" s="27"/>
      <c r="O306" s="27"/>
      <c r="P306" s="27"/>
      <c r="Q306" s="27"/>
      <c r="R306" s="27"/>
      <c r="S306" s="27"/>
      <c r="T306" s="27"/>
      <c r="U306" s="82"/>
      <c r="V306" s="27"/>
      <c r="W306" s="207"/>
      <c r="X306" s="207"/>
      <c r="Y306" s="207"/>
      <c r="Z306" s="207"/>
      <c r="AA306" s="207"/>
      <c r="AB306" s="207"/>
      <c r="AC306" s="20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row>
    <row r="307" spans="2:53" s="28" customFormat="1" ht="13.8">
      <c r="B307" s="27"/>
      <c r="C307" s="27"/>
      <c r="D307" s="27"/>
      <c r="E307" s="27"/>
      <c r="F307" s="27"/>
      <c r="G307" s="27"/>
      <c r="H307" s="27"/>
      <c r="I307" s="27"/>
      <c r="J307" s="27"/>
      <c r="K307" s="27"/>
      <c r="L307" s="27"/>
      <c r="M307" s="27"/>
      <c r="N307" s="27"/>
      <c r="O307" s="27"/>
      <c r="P307" s="27"/>
      <c r="Q307" s="27"/>
      <c r="R307" s="27"/>
      <c r="S307" s="27"/>
      <c r="T307" s="27"/>
      <c r="U307" s="82"/>
      <c r="V307" s="27"/>
      <c r="W307" s="207"/>
      <c r="X307" s="207"/>
      <c r="Y307" s="207"/>
      <c r="Z307" s="207"/>
      <c r="AA307" s="207"/>
      <c r="AB307" s="207"/>
      <c r="AC307" s="20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row>
    <row r="308" spans="2:53" s="28" customFormat="1" ht="13.8">
      <c r="B308" s="27"/>
      <c r="C308" s="27"/>
      <c r="D308" s="27"/>
      <c r="E308" s="27"/>
      <c r="F308" s="27"/>
      <c r="G308" s="27"/>
      <c r="H308" s="27"/>
      <c r="I308" s="27"/>
      <c r="J308" s="27"/>
      <c r="K308" s="27"/>
      <c r="L308" s="27"/>
      <c r="M308" s="27"/>
      <c r="N308" s="27"/>
      <c r="O308" s="27"/>
      <c r="P308" s="27"/>
      <c r="Q308" s="27"/>
      <c r="R308" s="27"/>
      <c r="S308" s="27"/>
      <c r="T308" s="27"/>
      <c r="U308" s="82"/>
      <c r="V308" s="27"/>
      <c r="W308" s="207"/>
      <c r="X308" s="207"/>
      <c r="Y308" s="207"/>
      <c r="Z308" s="207"/>
      <c r="AA308" s="207"/>
      <c r="AB308" s="207"/>
      <c r="AC308" s="20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row>
    <row r="309" spans="2:53" s="28" customFormat="1" ht="13.8">
      <c r="B309" s="27"/>
      <c r="C309" s="27"/>
      <c r="D309" s="27"/>
      <c r="E309" s="27"/>
      <c r="F309" s="27"/>
      <c r="G309" s="27"/>
      <c r="H309" s="27"/>
      <c r="I309" s="27"/>
      <c r="J309" s="27"/>
      <c r="K309" s="27"/>
      <c r="L309" s="27"/>
      <c r="M309" s="27"/>
      <c r="N309" s="27"/>
      <c r="O309" s="27"/>
      <c r="P309" s="27"/>
      <c r="Q309" s="27"/>
      <c r="R309" s="27"/>
      <c r="S309" s="27"/>
      <c r="T309" s="27"/>
      <c r="U309" s="82"/>
      <c r="V309" s="27"/>
      <c r="W309" s="207"/>
      <c r="X309" s="207"/>
      <c r="Y309" s="207"/>
      <c r="Z309" s="207"/>
      <c r="AA309" s="207"/>
      <c r="AB309" s="207"/>
      <c r="AC309" s="20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row>
    <row r="310" spans="2:53" s="28" customFormat="1" ht="13.8">
      <c r="B310" s="27"/>
      <c r="C310" s="27"/>
      <c r="D310" s="27"/>
      <c r="E310" s="27"/>
      <c r="F310" s="27"/>
      <c r="G310" s="27"/>
      <c r="H310" s="27"/>
      <c r="I310" s="27"/>
      <c r="J310" s="27"/>
      <c r="K310" s="27"/>
      <c r="L310" s="27"/>
      <c r="M310" s="27"/>
      <c r="N310" s="27"/>
      <c r="O310" s="27"/>
      <c r="P310" s="27"/>
      <c r="Q310" s="27"/>
      <c r="R310" s="27"/>
      <c r="S310" s="27"/>
      <c r="T310" s="27"/>
      <c r="U310" s="82"/>
      <c r="V310" s="27"/>
      <c r="W310" s="207"/>
      <c r="X310" s="207"/>
      <c r="Y310" s="207"/>
      <c r="Z310" s="207"/>
      <c r="AA310" s="207"/>
      <c r="AB310" s="207"/>
      <c r="AC310" s="20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row>
    <row r="311" spans="2:53" s="28" customFormat="1" ht="13.8">
      <c r="B311" s="27"/>
      <c r="C311" s="27"/>
      <c r="D311" s="27"/>
      <c r="E311" s="27"/>
      <c r="F311" s="27"/>
      <c r="G311" s="27"/>
      <c r="H311" s="27"/>
      <c r="I311" s="27"/>
      <c r="J311" s="27"/>
      <c r="K311" s="27"/>
      <c r="L311" s="27"/>
      <c r="M311" s="27"/>
      <c r="N311" s="27"/>
      <c r="O311" s="27"/>
      <c r="P311" s="27"/>
      <c r="Q311" s="27"/>
      <c r="R311" s="27"/>
      <c r="S311" s="27"/>
      <c r="T311" s="27"/>
      <c r="U311" s="82"/>
      <c r="V311" s="27"/>
      <c r="W311" s="207"/>
      <c r="X311" s="207"/>
      <c r="Y311" s="207"/>
      <c r="Z311" s="207"/>
      <c r="AA311" s="207"/>
      <c r="AB311" s="207"/>
      <c r="AC311" s="20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row>
    <row r="312" spans="2:53" s="28" customFormat="1" ht="13.8">
      <c r="B312" s="27"/>
      <c r="C312" s="27"/>
      <c r="D312" s="27"/>
      <c r="E312" s="27"/>
      <c r="F312" s="27"/>
      <c r="G312" s="27"/>
      <c r="H312" s="27"/>
      <c r="I312" s="27"/>
      <c r="J312" s="27"/>
      <c r="K312" s="27"/>
      <c r="L312" s="27"/>
      <c r="M312" s="27"/>
      <c r="N312" s="27"/>
      <c r="O312" s="27"/>
      <c r="P312" s="27"/>
      <c r="Q312" s="27"/>
      <c r="R312" s="27"/>
      <c r="S312" s="27"/>
      <c r="T312" s="27"/>
      <c r="U312" s="82"/>
      <c r="V312" s="27"/>
      <c r="W312" s="207"/>
      <c r="X312" s="207"/>
      <c r="Y312" s="207"/>
      <c r="Z312" s="207"/>
      <c r="AA312" s="207"/>
      <c r="AB312" s="207"/>
      <c r="AC312" s="20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row>
    <row r="313" spans="2:53" s="28" customFormat="1" ht="13.8">
      <c r="B313" s="27"/>
      <c r="C313" s="27"/>
      <c r="D313" s="27"/>
      <c r="E313" s="27"/>
      <c r="F313" s="27"/>
      <c r="G313" s="27"/>
      <c r="H313" s="27"/>
      <c r="I313" s="27"/>
      <c r="J313" s="27"/>
      <c r="K313" s="27"/>
      <c r="L313" s="27"/>
      <c r="M313" s="27"/>
      <c r="N313" s="27"/>
      <c r="O313" s="27"/>
      <c r="P313" s="27"/>
      <c r="Q313" s="27"/>
      <c r="R313" s="27"/>
      <c r="S313" s="27"/>
      <c r="T313" s="27"/>
      <c r="U313" s="82"/>
      <c r="V313" s="27"/>
      <c r="W313" s="207"/>
      <c r="X313" s="207"/>
      <c r="Y313" s="207"/>
      <c r="Z313" s="207"/>
      <c r="AA313" s="207"/>
      <c r="AB313" s="207"/>
      <c r="AC313" s="20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row>
    <row r="314" spans="2:53" s="28" customFormat="1" ht="13.8">
      <c r="B314" s="27"/>
      <c r="C314" s="27"/>
      <c r="D314" s="27"/>
      <c r="E314" s="27"/>
      <c r="F314" s="27"/>
      <c r="G314" s="27"/>
      <c r="H314" s="27"/>
      <c r="I314" s="27"/>
      <c r="J314" s="27"/>
      <c r="K314" s="27"/>
      <c r="L314" s="27"/>
      <c r="M314" s="27"/>
      <c r="N314" s="27"/>
      <c r="O314" s="27"/>
      <c r="P314" s="27"/>
      <c r="Q314" s="27"/>
      <c r="R314" s="27"/>
      <c r="S314" s="27"/>
      <c r="T314" s="27"/>
      <c r="U314" s="82"/>
      <c r="V314" s="27"/>
      <c r="W314" s="207"/>
      <c r="X314" s="207"/>
      <c r="Y314" s="207"/>
      <c r="Z314" s="207"/>
      <c r="AA314" s="207"/>
      <c r="AB314" s="207"/>
      <c r="AC314" s="20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row>
    <row r="315" spans="2:53" s="28" customFormat="1" ht="13.8">
      <c r="B315" s="27"/>
      <c r="C315" s="27"/>
      <c r="D315" s="27"/>
      <c r="E315" s="27"/>
      <c r="F315" s="27"/>
      <c r="G315" s="27"/>
      <c r="H315" s="27"/>
      <c r="I315" s="27"/>
      <c r="J315" s="27"/>
      <c r="K315" s="27"/>
      <c r="L315" s="27"/>
      <c r="M315" s="27"/>
      <c r="N315" s="27"/>
      <c r="O315" s="27"/>
      <c r="P315" s="27"/>
      <c r="Q315" s="27"/>
      <c r="R315" s="27"/>
      <c r="S315" s="27"/>
      <c r="T315" s="27"/>
      <c r="U315" s="82"/>
      <c r="V315" s="27"/>
      <c r="W315" s="207"/>
      <c r="X315" s="207"/>
      <c r="Y315" s="207"/>
      <c r="Z315" s="207"/>
      <c r="AA315" s="207"/>
      <c r="AB315" s="207"/>
      <c r="AC315" s="20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row>
    <row r="316" spans="2:53" s="28" customFormat="1" ht="13.8">
      <c r="B316" s="27"/>
      <c r="C316" s="27"/>
      <c r="D316" s="27"/>
      <c r="E316" s="27"/>
      <c r="F316" s="27"/>
      <c r="G316" s="27"/>
      <c r="H316" s="27"/>
      <c r="I316" s="27"/>
      <c r="J316" s="27"/>
      <c r="K316" s="27"/>
      <c r="L316" s="27"/>
      <c r="M316" s="27"/>
      <c r="N316" s="27"/>
      <c r="O316" s="27"/>
      <c r="P316" s="27"/>
      <c r="Q316" s="27"/>
      <c r="R316" s="27"/>
      <c r="S316" s="27"/>
      <c r="T316" s="27"/>
      <c r="U316" s="82"/>
      <c r="V316" s="27"/>
      <c r="W316" s="207"/>
      <c r="X316" s="207"/>
      <c r="Y316" s="207"/>
      <c r="Z316" s="207"/>
      <c r="AA316" s="207"/>
      <c r="AB316" s="207"/>
      <c r="AC316" s="20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row>
    <row r="317" spans="2:53" s="28" customFormat="1" ht="13.8">
      <c r="B317" s="27"/>
      <c r="C317" s="27"/>
      <c r="D317" s="27"/>
      <c r="E317" s="27"/>
      <c r="F317" s="27"/>
      <c r="G317" s="27"/>
      <c r="H317" s="27"/>
      <c r="I317" s="27"/>
      <c r="J317" s="27"/>
      <c r="K317" s="27"/>
      <c r="L317" s="27"/>
      <c r="M317" s="27"/>
      <c r="N317" s="27"/>
      <c r="O317" s="27"/>
      <c r="P317" s="27"/>
      <c r="Q317" s="27"/>
      <c r="R317" s="27"/>
      <c r="S317" s="27"/>
      <c r="T317" s="27"/>
      <c r="U317" s="82"/>
      <c r="V317" s="27"/>
      <c r="W317" s="207"/>
      <c r="X317" s="207"/>
      <c r="Y317" s="207"/>
      <c r="Z317" s="207"/>
      <c r="AA317" s="207"/>
      <c r="AB317" s="207"/>
      <c r="AC317" s="20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row>
    <row r="318" spans="2:53" s="28" customFormat="1" ht="13.8">
      <c r="B318" s="27"/>
      <c r="C318" s="27"/>
      <c r="D318" s="27"/>
      <c r="E318" s="27"/>
      <c r="F318" s="27"/>
      <c r="G318" s="27"/>
      <c r="H318" s="27"/>
      <c r="I318" s="27"/>
      <c r="J318" s="27"/>
      <c r="K318" s="27"/>
      <c r="L318" s="27"/>
      <c r="M318" s="27"/>
      <c r="N318" s="27"/>
      <c r="O318" s="27"/>
      <c r="P318" s="27"/>
      <c r="Q318" s="27"/>
      <c r="R318" s="27"/>
      <c r="S318" s="27"/>
      <c r="T318" s="27"/>
      <c r="U318" s="82"/>
      <c r="V318" s="27"/>
      <c r="W318" s="207"/>
      <c r="X318" s="207"/>
      <c r="Y318" s="207"/>
      <c r="Z318" s="207"/>
      <c r="AA318" s="207"/>
      <c r="AB318" s="207"/>
      <c r="AC318" s="20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row>
    <row r="319" spans="2:53" s="28" customFormat="1" ht="13.8">
      <c r="B319" s="27"/>
      <c r="C319" s="27"/>
      <c r="D319" s="27"/>
      <c r="E319" s="27"/>
      <c r="F319" s="27"/>
      <c r="G319" s="27"/>
      <c r="H319" s="27"/>
      <c r="I319" s="27"/>
      <c r="J319" s="27"/>
      <c r="K319" s="27"/>
      <c r="L319" s="27"/>
      <c r="M319" s="27"/>
      <c r="N319" s="27"/>
      <c r="O319" s="27"/>
      <c r="P319" s="27"/>
      <c r="Q319" s="27"/>
      <c r="R319" s="27"/>
      <c r="S319" s="27"/>
      <c r="T319" s="27"/>
      <c r="U319" s="82"/>
      <c r="V319" s="27"/>
      <c r="W319" s="207"/>
      <c r="X319" s="207"/>
      <c r="Y319" s="207"/>
      <c r="Z319" s="207"/>
      <c r="AA319" s="207"/>
      <c r="AB319" s="207"/>
      <c r="AC319" s="20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row>
    <row r="320" spans="2:53" s="28" customFormat="1" ht="13.8">
      <c r="B320" s="27"/>
      <c r="C320" s="27"/>
      <c r="D320" s="27"/>
      <c r="E320" s="27"/>
      <c r="F320" s="27"/>
      <c r="G320" s="27"/>
      <c r="H320" s="27"/>
      <c r="I320" s="27"/>
      <c r="J320" s="27"/>
      <c r="K320" s="27"/>
      <c r="L320" s="27"/>
      <c r="M320" s="27"/>
      <c r="N320" s="27"/>
      <c r="O320" s="27"/>
      <c r="P320" s="27"/>
      <c r="Q320" s="27"/>
      <c r="R320" s="27"/>
      <c r="S320" s="27"/>
      <c r="T320" s="27"/>
      <c r="U320" s="82"/>
      <c r="V320" s="27"/>
      <c r="W320" s="207"/>
      <c r="X320" s="207"/>
      <c r="Y320" s="207"/>
      <c r="Z320" s="207"/>
      <c r="AA320" s="207"/>
      <c r="AB320" s="207"/>
      <c r="AC320" s="20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row>
    <row r="321" spans="2:53" s="28" customFormat="1" ht="13.8">
      <c r="B321" s="27"/>
      <c r="C321" s="27"/>
      <c r="D321" s="27"/>
      <c r="E321" s="27"/>
      <c r="F321" s="27"/>
      <c r="G321" s="27"/>
      <c r="H321" s="27"/>
      <c r="I321" s="27"/>
      <c r="J321" s="27"/>
      <c r="K321" s="27"/>
      <c r="L321" s="27"/>
      <c r="M321" s="27"/>
      <c r="N321" s="27"/>
      <c r="O321" s="27"/>
      <c r="P321" s="27"/>
      <c r="Q321" s="27"/>
      <c r="R321" s="27"/>
      <c r="S321" s="27"/>
      <c r="T321" s="27"/>
      <c r="U321" s="82"/>
      <c r="V321" s="27"/>
      <c r="W321" s="207"/>
      <c r="X321" s="207"/>
      <c r="Y321" s="207"/>
      <c r="Z321" s="207"/>
      <c r="AA321" s="207"/>
      <c r="AB321" s="207"/>
      <c r="AC321" s="20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row>
    <row r="322" spans="2:53" s="28" customFormat="1" ht="13.8">
      <c r="B322" s="27"/>
      <c r="C322" s="27"/>
      <c r="D322" s="27"/>
      <c r="E322" s="27"/>
      <c r="F322" s="27"/>
      <c r="G322" s="27"/>
      <c r="H322" s="27"/>
      <c r="I322" s="27"/>
      <c r="J322" s="27"/>
      <c r="K322" s="27"/>
      <c r="L322" s="27"/>
      <c r="M322" s="27"/>
      <c r="N322" s="27"/>
      <c r="O322" s="27"/>
      <c r="P322" s="27"/>
      <c r="Q322" s="27"/>
      <c r="R322" s="27"/>
      <c r="S322" s="27"/>
      <c r="T322" s="27"/>
      <c r="U322" s="82"/>
      <c r="V322" s="27"/>
      <c r="W322" s="207"/>
      <c r="X322" s="207"/>
      <c r="Y322" s="207"/>
      <c r="Z322" s="207"/>
      <c r="AA322" s="207"/>
      <c r="AB322" s="207"/>
      <c r="AC322" s="20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row>
    <row r="323" spans="2:53" s="28" customFormat="1" ht="13.8">
      <c r="B323" s="27"/>
      <c r="C323" s="27"/>
      <c r="D323" s="27"/>
      <c r="E323" s="27"/>
      <c r="F323" s="27"/>
      <c r="G323" s="27"/>
      <c r="H323" s="27"/>
      <c r="I323" s="27"/>
      <c r="J323" s="27"/>
      <c r="K323" s="27"/>
      <c r="L323" s="27"/>
      <c r="M323" s="27"/>
      <c r="N323" s="27"/>
      <c r="O323" s="27"/>
      <c r="P323" s="27"/>
      <c r="Q323" s="27"/>
      <c r="R323" s="27"/>
      <c r="S323" s="27"/>
      <c r="T323" s="27"/>
      <c r="U323" s="82"/>
      <c r="V323" s="27"/>
      <c r="W323" s="207"/>
      <c r="X323" s="207"/>
      <c r="Y323" s="207"/>
      <c r="Z323" s="207"/>
      <c r="AA323" s="207"/>
      <c r="AB323" s="207"/>
      <c r="AC323" s="20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row>
    <row r="324" spans="2:53" s="28" customFormat="1" ht="13.8">
      <c r="B324" s="27"/>
      <c r="C324" s="27"/>
      <c r="D324" s="27"/>
      <c r="E324" s="27"/>
      <c r="F324" s="27"/>
      <c r="G324" s="27"/>
      <c r="H324" s="27"/>
      <c r="I324" s="27"/>
      <c r="J324" s="27"/>
      <c r="K324" s="27"/>
      <c r="L324" s="27"/>
      <c r="M324" s="27"/>
      <c r="N324" s="27"/>
      <c r="O324" s="27"/>
      <c r="P324" s="27"/>
      <c r="Q324" s="27"/>
      <c r="R324" s="27"/>
      <c r="S324" s="27"/>
      <c r="T324" s="27"/>
      <c r="U324" s="82"/>
      <c r="V324" s="27"/>
      <c r="W324" s="207"/>
      <c r="X324" s="207"/>
      <c r="Y324" s="207"/>
      <c r="Z324" s="207"/>
      <c r="AA324" s="207"/>
      <c r="AB324" s="207"/>
      <c r="AC324" s="20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row>
    <row r="325" spans="2:53" s="28" customFormat="1" ht="13.8">
      <c r="B325" s="27"/>
      <c r="C325" s="27"/>
      <c r="D325" s="27"/>
      <c r="E325" s="27"/>
      <c r="F325" s="27"/>
      <c r="G325" s="27"/>
      <c r="H325" s="27"/>
      <c r="I325" s="27"/>
      <c r="J325" s="27"/>
      <c r="K325" s="27"/>
      <c r="L325" s="27"/>
      <c r="M325" s="27"/>
      <c r="N325" s="27"/>
      <c r="O325" s="27"/>
      <c r="P325" s="27"/>
      <c r="Q325" s="27"/>
      <c r="R325" s="27"/>
      <c r="S325" s="27"/>
      <c r="T325" s="27"/>
      <c r="U325" s="82"/>
      <c r="V325" s="27"/>
      <c r="W325" s="207"/>
      <c r="X325" s="207"/>
      <c r="Y325" s="207"/>
      <c r="Z325" s="207"/>
      <c r="AA325" s="207"/>
      <c r="AB325" s="207"/>
      <c r="AC325" s="20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row>
    <row r="326" spans="2:53" s="28" customFormat="1" ht="13.8">
      <c r="B326" s="27"/>
      <c r="C326" s="27"/>
      <c r="D326" s="27"/>
      <c r="E326" s="27"/>
      <c r="F326" s="27"/>
      <c r="G326" s="27"/>
      <c r="H326" s="27"/>
      <c r="I326" s="27"/>
      <c r="J326" s="27"/>
      <c r="K326" s="27"/>
      <c r="L326" s="27"/>
      <c r="M326" s="27"/>
      <c r="N326" s="27"/>
      <c r="O326" s="27"/>
      <c r="P326" s="27"/>
      <c r="Q326" s="27"/>
      <c r="R326" s="27"/>
      <c r="S326" s="27"/>
      <c r="T326" s="27"/>
      <c r="U326" s="82"/>
      <c r="V326" s="27"/>
      <c r="W326" s="207"/>
      <c r="X326" s="207"/>
      <c r="Y326" s="207"/>
      <c r="Z326" s="207"/>
      <c r="AA326" s="207"/>
      <c r="AB326" s="207"/>
      <c r="AC326" s="20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row>
    <row r="327" spans="2:53" s="28" customFormat="1" ht="13.8">
      <c r="B327" s="27"/>
      <c r="C327" s="27"/>
      <c r="D327" s="27"/>
      <c r="E327" s="27"/>
      <c r="F327" s="27"/>
      <c r="G327" s="27"/>
      <c r="H327" s="27"/>
      <c r="I327" s="27"/>
      <c r="J327" s="27"/>
      <c r="K327" s="27"/>
      <c r="L327" s="27"/>
      <c r="M327" s="27"/>
      <c r="N327" s="27"/>
      <c r="O327" s="27"/>
      <c r="P327" s="27"/>
      <c r="Q327" s="27"/>
      <c r="R327" s="27"/>
      <c r="S327" s="27"/>
      <c r="T327" s="27"/>
      <c r="U327" s="82"/>
      <c r="V327" s="27"/>
      <c r="W327" s="207"/>
      <c r="X327" s="207"/>
      <c r="Y327" s="207"/>
      <c r="Z327" s="207"/>
      <c r="AA327" s="207"/>
      <c r="AB327" s="207"/>
      <c r="AC327" s="20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row>
    <row r="328" spans="2:53" s="28" customFormat="1" ht="13.8">
      <c r="B328" s="27"/>
      <c r="C328" s="27"/>
      <c r="D328" s="27"/>
      <c r="E328" s="27"/>
      <c r="F328" s="27"/>
      <c r="G328" s="27"/>
      <c r="H328" s="27"/>
      <c r="I328" s="27"/>
      <c r="J328" s="27"/>
      <c r="K328" s="27"/>
      <c r="L328" s="27"/>
      <c r="M328" s="27"/>
      <c r="N328" s="27"/>
      <c r="O328" s="27"/>
      <c r="P328" s="27"/>
      <c r="Q328" s="27"/>
      <c r="R328" s="27"/>
      <c r="S328" s="27"/>
      <c r="T328" s="27"/>
      <c r="U328" s="82"/>
      <c r="V328" s="27"/>
      <c r="W328" s="207"/>
      <c r="X328" s="207"/>
      <c r="Y328" s="207"/>
      <c r="Z328" s="207"/>
      <c r="AA328" s="207"/>
      <c r="AB328" s="207"/>
      <c r="AC328" s="20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row>
    <row r="329" spans="2:53" s="28" customFormat="1" ht="13.8">
      <c r="B329" s="27"/>
      <c r="C329" s="27"/>
      <c r="D329" s="27"/>
      <c r="E329" s="27"/>
      <c r="F329" s="27"/>
      <c r="G329" s="27"/>
      <c r="H329" s="27"/>
      <c r="I329" s="27"/>
      <c r="J329" s="27"/>
      <c r="K329" s="27"/>
      <c r="L329" s="27"/>
      <c r="M329" s="27"/>
      <c r="N329" s="27"/>
      <c r="O329" s="27"/>
      <c r="P329" s="27"/>
      <c r="Q329" s="27"/>
      <c r="R329" s="27"/>
      <c r="S329" s="27"/>
      <c r="T329" s="27"/>
      <c r="U329" s="82"/>
      <c r="V329" s="27"/>
      <c r="W329" s="207"/>
      <c r="X329" s="207"/>
      <c r="Y329" s="207"/>
      <c r="Z329" s="207"/>
      <c r="AA329" s="207"/>
      <c r="AB329" s="207"/>
      <c r="AC329" s="20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row>
    <row r="330" spans="2:53" s="28" customFormat="1" ht="13.8">
      <c r="B330" s="27"/>
      <c r="C330" s="27"/>
      <c r="D330" s="27"/>
      <c r="E330" s="27"/>
      <c r="F330" s="27"/>
      <c r="G330" s="27"/>
      <c r="H330" s="27"/>
      <c r="I330" s="27"/>
      <c r="J330" s="27"/>
      <c r="K330" s="27"/>
      <c r="L330" s="27"/>
      <c r="M330" s="27"/>
      <c r="N330" s="27"/>
      <c r="O330" s="27"/>
      <c r="P330" s="27"/>
      <c r="Q330" s="27"/>
      <c r="R330" s="27"/>
      <c r="S330" s="27"/>
      <c r="T330" s="27"/>
      <c r="U330" s="82"/>
      <c r="V330" s="27"/>
      <c r="W330" s="207"/>
      <c r="X330" s="207"/>
      <c r="Y330" s="207"/>
      <c r="Z330" s="207"/>
      <c r="AA330" s="207"/>
      <c r="AB330" s="207"/>
      <c r="AC330" s="20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row>
    <row r="331" spans="2:53" s="28" customFormat="1" ht="13.8">
      <c r="B331" s="27"/>
      <c r="C331" s="27"/>
      <c r="D331" s="27"/>
      <c r="E331" s="27"/>
      <c r="F331" s="27"/>
      <c r="G331" s="27"/>
      <c r="H331" s="27"/>
      <c r="I331" s="27"/>
      <c r="J331" s="27"/>
      <c r="K331" s="27"/>
      <c r="L331" s="27"/>
      <c r="M331" s="27"/>
      <c r="N331" s="27"/>
      <c r="O331" s="27"/>
      <c r="P331" s="27"/>
      <c r="Q331" s="27"/>
      <c r="R331" s="27"/>
      <c r="S331" s="27"/>
      <c r="T331" s="27"/>
      <c r="U331" s="82"/>
      <c r="V331" s="27"/>
      <c r="W331" s="207"/>
      <c r="X331" s="207"/>
      <c r="Y331" s="207"/>
      <c r="Z331" s="207"/>
      <c r="AA331" s="207"/>
      <c r="AB331" s="207"/>
      <c r="AC331" s="20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row>
    <row r="332" spans="2:53" s="28" customFormat="1" ht="13.8">
      <c r="B332" s="27"/>
      <c r="C332" s="27"/>
      <c r="D332" s="27"/>
      <c r="E332" s="27"/>
      <c r="F332" s="27"/>
      <c r="G332" s="27"/>
      <c r="H332" s="27"/>
      <c r="I332" s="27"/>
      <c r="J332" s="27"/>
      <c r="K332" s="27"/>
      <c r="L332" s="27"/>
      <c r="M332" s="27"/>
      <c r="N332" s="27"/>
      <c r="O332" s="27"/>
      <c r="P332" s="27"/>
      <c r="Q332" s="27"/>
      <c r="R332" s="27"/>
      <c r="S332" s="27"/>
      <c r="T332" s="27"/>
      <c r="U332" s="82"/>
      <c r="V332" s="27"/>
      <c r="W332" s="207"/>
      <c r="X332" s="207"/>
      <c r="Y332" s="207"/>
      <c r="Z332" s="207"/>
      <c r="AA332" s="207"/>
      <c r="AB332" s="207"/>
      <c r="AC332" s="20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row>
    <row r="333" spans="2:53" s="28" customFormat="1" ht="13.8">
      <c r="B333" s="27"/>
      <c r="C333" s="27"/>
      <c r="D333" s="27"/>
      <c r="E333" s="27"/>
      <c r="F333" s="27"/>
      <c r="G333" s="27"/>
      <c r="H333" s="27"/>
      <c r="I333" s="27"/>
      <c r="J333" s="27"/>
      <c r="K333" s="27"/>
      <c r="L333" s="27"/>
      <c r="M333" s="27"/>
      <c r="N333" s="27"/>
      <c r="O333" s="27"/>
      <c r="P333" s="27"/>
      <c r="Q333" s="27"/>
      <c r="R333" s="27"/>
      <c r="S333" s="27"/>
      <c r="T333" s="27"/>
      <c r="U333" s="82"/>
      <c r="V333" s="27"/>
      <c r="W333" s="207"/>
      <c r="X333" s="207"/>
      <c r="Y333" s="207"/>
      <c r="Z333" s="207"/>
      <c r="AA333" s="207"/>
      <c r="AB333" s="207"/>
      <c r="AC333" s="20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row>
    <row r="334" spans="2:53" s="28" customFormat="1" ht="13.8">
      <c r="B334" s="27"/>
      <c r="C334" s="27"/>
      <c r="D334" s="27"/>
      <c r="E334" s="27"/>
      <c r="F334" s="27"/>
      <c r="G334" s="27"/>
      <c r="H334" s="27"/>
      <c r="I334" s="27"/>
      <c r="J334" s="27"/>
      <c r="K334" s="27"/>
      <c r="L334" s="27"/>
      <c r="M334" s="27"/>
      <c r="N334" s="27"/>
      <c r="O334" s="27"/>
      <c r="P334" s="27"/>
      <c r="Q334" s="27"/>
      <c r="R334" s="27"/>
      <c r="S334" s="27"/>
      <c r="T334" s="27"/>
      <c r="U334" s="82"/>
      <c r="V334" s="27"/>
      <c r="W334" s="207"/>
      <c r="X334" s="207"/>
      <c r="Y334" s="207"/>
      <c r="Z334" s="207"/>
      <c r="AA334" s="207"/>
      <c r="AB334" s="207"/>
      <c r="AC334" s="20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row>
    <row r="335" spans="2:53" s="28" customFormat="1" ht="13.8">
      <c r="B335" s="27"/>
      <c r="C335" s="27"/>
      <c r="D335" s="27"/>
      <c r="E335" s="27"/>
      <c r="F335" s="27"/>
      <c r="G335" s="27"/>
      <c r="H335" s="27"/>
      <c r="I335" s="27"/>
      <c r="J335" s="27"/>
      <c r="K335" s="27"/>
      <c r="L335" s="27"/>
      <c r="M335" s="27"/>
      <c r="N335" s="27"/>
      <c r="O335" s="27"/>
      <c r="P335" s="27"/>
      <c r="Q335" s="27"/>
      <c r="R335" s="27"/>
      <c r="S335" s="27"/>
      <c r="T335" s="27"/>
      <c r="U335" s="82"/>
      <c r="V335" s="27"/>
      <c r="W335" s="207"/>
      <c r="X335" s="207"/>
      <c r="Y335" s="207"/>
      <c r="Z335" s="207"/>
      <c r="AA335" s="207"/>
      <c r="AB335" s="207"/>
      <c r="AC335" s="20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row>
    <row r="336" spans="2:53" s="28" customFormat="1" ht="13.8">
      <c r="B336" s="27"/>
      <c r="C336" s="27"/>
      <c r="D336" s="27"/>
      <c r="E336" s="27"/>
      <c r="F336" s="27"/>
      <c r="G336" s="27"/>
      <c r="H336" s="27"/>
      <c r="I336" s="27"/>
      <c r="J336" s="27"/>
      <c r="K336" s="27"/>
      <c r="L336" s="27"/>
      <c r="M336" s="27"/>
      <c r="N336" s="27"/>
      <c r="O336" s="27"/>
      <c r="P336" s="27"/>
      <c r="Q336" s="27"/>
      <c r="R336" s="27"/>
      <c r="S336" s="27"/>
      <c r="T336" s="27"/>
      <c r="U336" s="82"/>
      <c r="V336" s="27"/>
      <c r="W336" s="207"/>
      <c r="X336" s="207"/>
      <c r="Y336" s="207"/>
      <c r="Z336" s="207"/>
      <c r="AA336" s="207"/>
      <c r="AB336" s="207"/>
      <c r="AC336" s="20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row>
    <row r="337" spans="2:53" s="28" customFormat="1" ht="13.8">
      <c r="B337" s="27"/>
      <c r="C337" s="27"/>
      <c r="D337" s="27"/>
      <c r="E337" s="27"/>
      <c r="F337" s="27"/>
      <c r="G337" s="27"/>
      <c r="H337" s="27"/>
      <c r="I337" s="27"/>
      <c r="J337" s="27"/>
      <c r="K337" s="27"/>
      <c r="L337" s="27"/>
      <c r="M337" s="27"/>
      <c r="N337" s="27"/>
      <c r="O337" s="27"/>
      <c r="P337" s="27"/>
      <c r="Q337" s="27"/>
      <c r="R337" s="27"/>
      <c r="S337" s="27"/>
      <c r="T337" s="27"/>
      <c r="U337" s="82"/>
      <c r="V337" s="27"/>
      <c r="W337" s="207"/>
      <c r="X337" s="207"/>
      <c r="Y337" s="207"/>
      <c r="Z337" s="207"/>
      <c r="AA337" s="207"/>
      <c r="AB337" s="207"/>
      <c r="AC337" s="20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row>
    <row r="338" spans="2:53" s="28" customFormat="1" ht="13.8">
      <c r="B338" s="27"/>
      <c r="C338" s="27"/>
      <c r="D338" s="27"/>
      <c r="E338" s="27"/>
      <c r="F338" s="27"/>
      <c r="G338" s="27"/>
      <c r="H338" s="27"/>
      <c r="I338" s="27"/>
      <c r="J338" s="27"/>
      <c r="K338" s="27"/>
      <c r="L338" s="27"/>
      <c r="M338" s="27"/>
      <c r="N338" s="27"/>
      <c r="O338" s="27"/>
      <c r="P338" s="27"/>
      <c r="Q338" s="27"/>
      <c r="R338" s="27"/>
      <c r="S338" s="27"/>
      <c r="T338" s="27"/>
      <c r="U338" s="82"/>
      <c r="V338" s="27"/>
      <c r="W338" s="207"/>
      <c r="X338" s="207"/>
      <c r="Y338" s="207"/>
      <c r="Z338" s="207"/>
      <c r="AA338" s="207"/>
      <c r="AB338" s="207"/>
      <c r="AC338" s="20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row>
    <row r="339" spans="2:53" s="28" customFormat="1" ht="13.8">
      <c r="B339" s="27"/>
      <c r="C339" s="27"/>
      <c r="D339" s="27"/>
      <c r="E339" s="27"/>
      <c r="F339" s="27"/>
      <c r="G339" s="27"/>
      <c r="H339" s="27"/>
      <c r="I339" s="27"/>
      <c r="J339" s="27"/>
      <c r="K339" s="27"/>
      <c r="L339" s="27"/>
      <c r="M339" s="27"/>
      <c r="N339" s="27"/>
      <c r="O339" s="27"/>
      <c r="P339" s="27"/>
      <c r="Q339" s="27"/>
      <c r="R339" s="27"/>
      <c r="S339" s="27"/>
      <c r="T339" s="27"/>
      <c r="U339" s="82"/>
      <c r="V339" s="27"/>
      <c r="W339" s="207"/>
      <c r="X339" s="207"/>
      <c r="Y339" s="207"/>
      <c r="Z339" s="207"/>
      <c r="AA339" s="207"/>
      <c r="AB339" s="207"/>
      <c r="AC339" s="20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row>
    <row r="340" spans="2:53" s="28" customFormat="1" ht="13.8">
      <c r="B340" s="27"/>
      <c r="C340" s="27"/>
      <c r="D340" s="27"/>
      <c r="E340" s="27"/>
      <c r="F340" s="27"/>
      <c r="G340" s="27"/>
      <c r="H340" s="27"/>
      <c r="I340" s="27"/>
      <c r="J340" s="27"/>
      <c r="K340" s="27"/>
      <c r="L340" s="27"/>
      <c r="M340" s="27"/>
      <c r="N340" s="27"/>
      <c r="O340" s="27"/>
      <c r="P340" s="27"/>
      <c r="Q340" s="27"/>
      <c r="R340" s="27"/>
      <c r="S340" s="27"/>
      <c r="T340" s="27"/>
      <c r="U340" s="82"/>
      <c r="V340" s="27"/>
      <c r="W340" s="207"/>
      <c r="X340" s="207"/>
      <c r="Y340" s="207"/>
      <c r="Z340" s="207"/>
      <c r="AA340" s="207"/>
      <c r="AB340" s="207"/>
      <c r="AC340" s="20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row>
    <row r="341" spans="2:53" s="28" customFormat="1" ht="13.8">
      <c r="B341" s="27"/>
      <c r="C341" s="27"/>
      <c r="D341" s="27"/>
      <c r="E341" s="27"/>
      <c r="F341" s="27"/>
      <c r="G341" s="27"/>
      <c r="H341" s="27"/>
      <c r="I341" s="27"/>
      <c r="J341" s="27"/>
      <c r="K341" s="27"/>
      <c r="L341" s="27"/>
      <c r="M341" s="27"/>
      <c r="N341" s="27"/>
      <c r="O341" s="27"/>
      <c r="P341" s="27"/>
      <c r="Q341" s="27"/>
      <c r="R341" s="27"/>
      <c r="S341" s="27"/>
      <c r="T341" s="27"/>
      <c r="U341" s="82"/>
      <c r="V341" s="27"/>
      <c r="W341" s="207"/>
      <c r="X341" s="207"/>
      <c r="Y341" s="207"/>
      <c r="Z341" s="207"/>
      <c r="AA341" s="207"/>
      <c r="AB341" s="207"/>
      <c r="AC341" s="20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row>
    <row r="342" spans="2:53" s="28" customFormat="1" ht="13.8">
      <c r="B342" s="27"/>
      <c r="C342" s="27"/>
      <c r="D342" s="27"/>
      <c r="E342" s="27"/>
      <c r="F342" s="27"/>
      <c r="G342" s="27"/>
      <c r="H342" s="27"/>
      <c r="I342" s="27"/>
      <c r="J342" s="27"/>
      <c r="K342" s="27"/>
      <c r="L342" s="27"/>
      <c r="M342" s="27"/>
      <c r="N342" s="27"/>
      <c r="O342" s="27"/>
      <c r="P342" s="27"/>
      <c r="Q342" s="27"/>
      <c r="R342" s="27"/>
      <c r="S342" s="27"/>
      <c r="T342" s="27"/>
      <c r="U342" s="82"/>
      <c r="V342" s="27"/>
      <c r="W342" s="207"/>
      <c r="X342" s="207"/>
      <c r="Y342" s="207"/>
      <c r="Z342" s="207"/>
      <c r="AA342" s="207"/>
      <c r="AB342" s="207"/>
      <c r="AC342" s="20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row>
    <row r="343" spans="2:53" s="28" customFormat="1" ht="13.8">
      <c r="B343" s="27"/>
      <c r="C343" s="27"/>
      <c r="D343" s="27"/>
      <c r="E343" s="27"/>
      <c r="F343" s="27"/>
      <c r="G343" s="27"/>
      <c r="H343" s="27"/>
      <c r="I343" s="27"/>
      <c r="J343" s="27"/>
      <c r="K343" s="27"/>
      <c r="L343" s="27"/>
      <c r="M343" s="27"/>
      <c r="N343" s="27"/>
      <c r="O343" s="27"/>
      <c r="P343" s="27"/>
      <c r="Q343" s="27"/>
      <c r="R343" s="27"/>
      <c r="S343" s="27"/>
      <c r="T343" s="27"/>
      <c r="U343" s="82"/>
      <c r="V343" s="27"/>
      <c r="W343" s="207"/>
      <c r="X343" s="207"/>
      <c r="Y343" s="207"/>
      <c r="Z343" s="207"/>
      <c r="AA343" s="207"/>
      <c r="AB343" s="207"/>
      <c r="AC343" s="20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row>
    <row r="344" spans="2:53" s="28" customFormat="1" ht="13.8">
      <c r="B344" s="27"/>
      <c r="C344" s="27"/>
      <c r="D344" s="27"/>
      <c r="E344" s="27"/>
      <c r="F344" s="27"/>
      <c r="G344" s="27"/>
      <c r="H344" s="27"/>
      <c r="I344" s="27"/>
      <c r="J344" s="27"/>
      <c r="K344" s="27"/>
      <c r="L344" s="27"/>
      <c r="M344" s="27"/>
      <c r="N344" s="27"/>
      <c r="O344" s="27"/>
      <c r="P344" s="27"/>
      <c r="Q344" s="27"/>
      <c r="R344" s="27"/>
      <c r="S344" s="27"/>
      <c r="T344" s="27"/>
      <c r="U344" s="82"/>
      <c r="V344" s="27"/>
      <c r="W344" s="207"/>
      <c r="X344" s="207"/>
      <c r="Y344" s="207"/>
      <c r="Z344" s="207"/>
      <c r="AA344" s="207"/>
      <c r="AB344" s="207"/>
      <c r="AC344" s="20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row>
    <row r="345" spans="2:53" s="28" customFormat="1" ht="13.8">
      <c r="B345" s="27"/>
      <c r="C345" s="27"/>
      <c r="D345" s="27"/>
      <c r="E345" s="27"/>
      <c r="F345" s="27"/>
      <c r="G345" s="27"/>
      <c r="H345" s="27"/>
      <c r="I345" s="27"/>
      <c r="J345" s="27"/>
      <c r="K345" s="27"/>
      <c r="L345" s="27"/>
      <c r="M345" s="27"/>
      <c r="N345" s="27"/>
      <c r="O345" s="27"/>
      <c r="P345" s="27"/>
      <c r="Q345" s="27"/>
      <c r="R345" s="27"/>
      <c r="S345" s="27"/>
      <c r="T345" s="27"/>
      <c r="U345" s="82"/>
      <c r="V345" s="27"/>
      <c r="W345" s="207"/>
      <c r="X345" s="207"/>
      <c r="Y345" s="207"/>
      <c r="Z345" s="207"/>
      <c r="AA345" s="207"/>
      <c r="AB345" s="207"/>
      <c r="AC345" s="20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row>
    <row r="346" spans="2:53" s="28" customFormat="1" ht="13.8">
      <c r="B346" s="27"/>
      <c r="C346" s="27"/>
      <c r="D346" s="27"/>
      <c r="E346" s="27"/>
      <c r="F346" s="27"/>
      <c r="G346" s="27"/>
      <c r="H346" s="27"/>
      <c r="I346" s="27"/>
      <c r="J346" s="27"/>
      <c r="K346" s="27"/>
      <c r="L346" s="27"/>
      <c r="M346" s="27"/>
      <c r="N346" s="27"/>
      <c r="O346" s="27"/>
      <c r="P346" s="27"/>
      <c r="Q346" s="27"/>
      <c r="R346" s="27"/>
      <c r="S346" s="27"/>
      <c r="T346" s="27"/>
      <c r="U346" s="82"/>
      <c r="V346" s="27"/>
      <c r="W346" s="207"/>
      <c r="X346" s="207"/>
      <c r="Y346" s="207"/>
      <c r="Z346" s="207"/>
      <c r="AA346" s="207"/>
      <c r="AB346" s="207"/>
      <c r="AC346" s="20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row>
    <row r="347" spans="2:53" s="28" customFormat="1" ht="13.8">
      <c r="B347" s="27"/>
      <c r="C347" s="27"/>
      <c r="D347" s="27"/>
      <c r="E347" s="27"/>
      <c r="F347" s="27"/>
      <c r="G347" s="27"/>
      <c r="H347" s="27"/>
      <c r="I347" s="27"/>
      <c r="J347" s="27"/>
      <c r="K347" s="27"/>
      <c r="L347" s="27"/>
      <c r="M347" s="27"/>
      <c r="N347" s="27"/>
      <c r="O347" s="27"/>
      <c r="P347" s="27"/>
      <c r="Q347" s="27"/>
      <c r="R347" s="27"/>
      <c r="S347" s="27"/>
      <c r="T347" s="27"/>
      <c r="U347" s="82"/>
      <c r="V347" s="27"/>
      <c r="W347" s="207"/>
      <c r="X347" s="207"/>
      <c r="Y347" s="207"/>
      <c r="Z347" s="207"/>
      <c r="AA347" s="207"/>
      <c r="AB347" s="207"/>
      <c r="AC347" s="20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row>
    <row r="348" spans="2:53" s="28" customFormat="1" ht="13.8">
      <c r="B348" s="27"/>
      <c r="C348" s="27"/>
      <c r="D348" s="27"/>
      <c r="E348" s="27"/>
      <c r="F348" s="27"/>
      <c r="G348" s="27"/>
      <c r="H348" s="27"/>
      <c r="I348" s="27"/>
      <c r="J348" s="27"/>
      <c r="K348" s="27"/>
      <c r="L348" s="27"/>
      <c r="M348" s="27"/>
      <c r="N348" s="27"/>
      <c r="O348" s="27"/>
      <c r="P348" s="27"/>
      <c r="Q348" s="27"/>
      <c r="R348" s="27"/>
      <c r="S348" s="27"/>
      <c r="T348" s="27"/>
      <c r="U348" s="82"/>
      <c r="V348" s="27"/>
      <c r="W348" s="207"/>
      <c r="X348" s="207"/>
      <c r="Y348" s="207"/>
      <c r="Z348" s="207"/>
      <c r="AA348" s="207"/>
      <c r="AB348" s="207"/>
      <c r="AC348" s="20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row>
    <row r="349" spans="2:53" s="28" customFormat="1" ht="13.8">
      <c r="B349" s="27"/>
      <c r="C349" s="27"/>
      <c r="D349" s="27"/>
      <c r="E349" s="27"/>
      <c r="F349" s="27"/>
      <c r="G349" s="27"/>
      <c r="H349" s="27"/>
      <c r="I349" s="27"/>
      <c r="J349" s="27"/>
      <c r="K349" s="27"/>
      <c r="L349" s="27"/>
      <c r="M349" s="27"/>
      <c r="N349" s="27"/>
      <c r="O349" s="27"/>
      <c r="P349" s="27"/>
      <c r="Q349" s="27"/>
      <c r="R349" s="27"/>
      <c r="S349" s="27"/>
      <c r="T349" s="27"/>
      <c r="U349" s="82"/>
      <c r="V349" s="27"/>
      <c r="W349" s="207"/>
      <c r="X349" s="207"/>
      <c r="Y349" s="207"/>
      <c r="Z349" s="207"/>
      <c r="AA349" s="207"/>
      <c r="AB349" s="207"/>
      <c r="AC349" s="20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row>
    <row r="350" spans="2:53" s="28" customFormat="1" ht="13.8">
      <c r="B350" s="27"/>
      <c r="C350" s="27"/>
      <c r="D350" s="27"/>
      <c r="E350" s="27"/>
      <c r="F350" s="27"/>
      <c r="G350" s="27"/>
      <c r="H350" s="27"/>
      <c r="I350" s="27"/>
      <c r="J350" s="27"/>
      <c r="K350" s="27"/>
      <c r="L350" s="27"/>
      <c r="M350" s="27"/>
      <c r="N350" s="27"/>
      <c r="O350" s="27"/>
      <c r="P350" s="27"/>
      <c r="Q350" s="27"/>
      <c r="R350" s="27"/>
      <c r="S350" s="27"/>
      <c r="T350" s="27"/>
      <c r="U350" s="82"/>
      <c r="V350" s="27"/>
      <c r="W350" s="207"/>
      <c r="X350" s="207"/>
      <c r="Y350" s="207"/>
      <c r="Z350" s="207"/>
      <c r="AA350" s="207"/>
      <c r="AB350" s="207"/>
      <c r="AC350" s="20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row>
    <row r="351" spans="2:53" s="28" customFormat="1" ht="13.8">
      <c r="B351" s="27"/>
      <c r="C351" s="27"/>
      <c r="D351" s="27"/>
      <c r="E351" s="27"/>
      <c r="F351" s="27"/>
      <c r="G351" s="27"/>
      <c r="H351" s="27"/>
      <c r="I351" s="27"/>
      <c r="J351" s="27"/>
      <c r="K351" s="27"/>
      <c r="L351" s="27"/>
      <c r="M351" s="27"/>
      <c r="N351" s="27"/>
      <c r="O351" s="27"/>
      <c r="P351" s="27"/>
      <c r="Q351" s="27"/>
      <c r="R351" s="27"/>
      <c r="S351" s="27"/>
      <c r="T351" s="27"/>
      <c r="U351" s="82"/>
      <c r="V351" s="27"/>
      <c r="W351" s="207"/>
      <c r="X351" s="207"/>
      <c r="Y351" s="207"/>
      <c r="Z351" s="207"/>
      <c r="AA351" s="207"/>
      <c r="AB351" s="207"/>
      <c r="AC351" s="20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row>
    <row r="352" spans="2:53" s="28" customFormat="1" ht="13.8">
      <c r="B352" s="27"/>
      <c r="C352" s="27"/>
      <c r="D352" s="27"/>
      <c r="E352" s="27"/>
      <c r="F352" s="27"/>
      <c r="G352" s="27"/>
      <c r="H352" s="27"/>
      <c r="I352" s="27"/>
      <c r="J352" s="27"/>
      <c r="K352" s="27"/>
      <c r="L352" s="27"/>
      <c r="M352" s="27"/>
      <c r="N352" s="27"/>
      <c r="O352" s="27"/>
      <c r="P352" s="27"/>
      <c r="Q352" s="27"/>
      <c r="R352" s="27"/>
      <c r="S352" s="27"/>
      <c r="T352" s="27"/>
      <c r="U352" s="82"/>
      <c r="V352" s="27"/>
      <c r="W352" s="207"/>
      <c r="X352" s="207"/>
      <c r="Y352" s="207"/>
      <c r="Z352" s="207"/>
      <c r="AA352" s="207"/>
      <c r="AB352" s="207"/>
      <c r="AC352" s="20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row>
    <row r="353" spans="2:53" s="28" customFormat="1" ht="13.8">
      <c r="B353" s="27"/>
      <c r="C353" s="27"/>
      <c r="D353" s="27"/>
      <c r="E353" s="27"/>
      <c r="F353" s="27"/>
      <c r="G353" s="27"/>
      <c r="H353" s="27"/>
      <c r="I353" s="27"/>
      <c r="J353" s="27"/>
      <c r="K353" s="27"/>
      <c r="L353" s="27"/>
      <c r="M353" s="27"/>
      <c r="N353" s="27"/>
      <c r="O353" s="27"/>
      <c r="P353" s="27"/>
      <c r="Q353" s="27"/>
      <c r="R353" s="27"/>
      <c r="S353" s="27"/>
      <c r="T353" s="27"/>
      <c r="U353" s="82"/>
      <c r="V353" s="27"/>
      <c r="W353" s="207"/>
      <c r="X353" s="207"/>
      <c r="Y353" s="207"/>
      <c r="Z353" s="207"/>
      <c r="AA353" s="207"/>
      <c r="AB353" s="207"/>
      <c r="AC353" s="20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row>
    <row r="354" spans="2:53" s="28" customFormat="1" ht="13.8">
      <c r="B354" s="27"/>
      <c r="C354" s="27"/>
      <c r="D354" s="27"/>
      <c r="E354" s="27"/>
      <c r="F354" s="27"/>
      <c r="G354" s="27"/>
      <c r="H354" s="27"/>
      <c r="I354" s="27"/>
      <c r="J354" s="27"/>
      <c r="K354" s="27"/>
      <c r="L354" s="27"/>
      <c r="M354" s="27"/>
      <c r="N354" s="27"/>
      <c r="O354" s="27"/>
      <c r="P354" s="27"/>
      <c r="Q354" s="27"/>
      <c r="R354" s="27"/>
      <c r="S354" s="27"/>
      <c r="T354" s="27"/>
      <c r="U354" s="82"/>
      <c r="V354" s="27"/>
      <c r="W354" s="207"/>
      <c r="X354" s="207"/>
      <c r="Y354" s="207"/>
      <c r="Z354" s="207"/>
      <c r="AA354" s="207"/>
      <c r="AB354" s="207"/>
      <c r="AC354" s="20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row>
    <row r="355" spans="2:53" s="28" customFormat="1" ht="13.8">
      <c r="B355" s="27"/>
      <c r="C355" s="27"/>
      <c r="D355" s="27"/>
      <c r="E355" s="27"/>
      <c r="F355" s="27"/>
      <c r="G355" s="27"/>
      <c r="H355" s="27"/>
      <c r="I355" s="27"/>
      <c r="J355" s="27"/>
      <c r="K355" s="27"/>
      <c r="L355" s="27"/>
      <c r="M355" s="27"/>
      <c r="N355" s="27"/>
      <c r="O355" s="27"/>
      <c r="P355" s="27"/>
      <c r="Q355" s="27"/>
      <c r="R355" s="27"/>
      <c r="S355" s="27"/>
      <c r="T355" s="27"/>
      <c r="U355" s="82"/>
      <c r="V355" s="27"/>
      <c r="W355" s="207"/>
      <c r="X355" s="207"/>
      <c r="Y355" s="207"/>
      <c r="Z355" s="207"/>
      <c r="AA355" s="207"/>
      <c r="AB355" s="207"/>
      <c r="AC355" s="20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row>
    <row r="356" spans="2:53" s="28" customFormat="1" ht="13.8">
      <c r="B356" s="27"/>
      <c r="C356" s="27"/>
      <c r="D356" s="27"/>
      <c r="E356" s="27"/>
      <c r="F356" s="27"/>
      <c r="G356" s="27"/>
      <c r="H356" s="27"/>
      <c r="I356" s="27"/>
      <c r="J356" s="27"/>
      <c r="K356" s="27"/>
      <c r="L356" s="27"/>
      <c r="M356" s="27"/>
      <c r="N356" s="27"/>
      <c r="O356" s="27"/>
      <c r="P356" s="27"/>
      <c r="Q356" s="27"/>
      <c r="R356" s="27"/>
      <c r="S356" s="27"/>
      <c r="T356" s="27"/>
      <c r="U356" s="82"/>
      <c r="V356" s="27"/>
      <c r="W356" s="207"/>
      <c r="X356" s="207"/>
      <c r="Y356" s="207"/>
      <c r="Z356" s="207"/>
      <c r="AA356" s="207"/>
      <c r="AB356" s="207"/>
      <c r="AC356" s="20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row>
    <row r="357" spans="2:53" s="28" customFormat="1" ht="13.8">
      <c r="B357" s="27"/>
      <c r="C357" s="27"/>
      <c r="D357" s="27"/>
      <c r="E357" s="27"/>
      <c r="F357" s="27"/>
      <c r="G357" s="27"/>
      <c r="H357" s="27"/>
      <c r="I357" s="27"/>
      <c r="J357" s="27"/>
      <c r="K357" s="27"/>
      <c r="L357" s="27"/>
      <c r="M357" s="27"/>
      <c r="N357" s="27"/>
      <c r="O357" s="27"/>
      <c r="P357" s="27"/>
      <c r="Q357" s="27"/>
      <c r="R357" s="27"/>
      <c r="S357" s="27"/>
      <c r="T357" s="27"/>
      <c r="U357" s="82"/>
      <c r="V357" s="27"/>
      <c r="W357" s="207"/>
      <c r="X357" s="207"/>
      <c r="Y357" s="207"/>
      <c r="Z357" s="207"/>
      <c r="AA357" s="207"/>
      <c r="AB357" s="207"/>
      <c r="AC357" s="20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row>
    <row r="358" spans="2:53" s="28" customFormat="1" ht="13.8">
      <c r="B358" s="27"/>
      <c r="C358" s="27"/>
      <c r="D358" s="27"/>
      <c r="E358" s="27"/>
      <c r="F358" s="27"/>
      <c r="G358" s="27"/>
      <c r="H358" s="27"/>
      <c r="I358" s="27"/>
      <c r="J358" s="27"/>
      <c r="K358" s="27"/>
      <c r="L358" s="27"/>
      <c r="M358" s="27"/>
      <c r="N358" s="27"/>
      <c r="O358" s="27"/>
      <c r="P358" s="27"/>
      <c r="Q358" s="27"/>
      <c r="R358" s="27"/>
      <c r="S358" s="27"/>
      <c r="T358" s="27"/>
      <c r="U358" s="82"/>
      <c r="V358" s="27"/>
      <c r="W358" s="207"/>
      <c r="X358" s="207"/>
      <c r="Y358" s="207"/>
      <c r="Z358" s="207"/>
      <c r="AA358" s="207"/>
      <c r="AB358" s="207"/>
      <c r="AC358" s="20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row>
    <row r="359" spans="2:53" s="28" customFormat="1" ht="13.8">
      <c r="B359" s="27"/>
      <c r="C359" s="27"/>
      <c r="D359" s="27"/>
      <c r="E359" s="27"/>
      <c r="F359" s="27"/>
      <c r="G359" s="27"/>
      <c r="H359" s="27"/>
      <c r="I359" s="27"/>
      <c r="J359" s="27"/>
      <c r="K359" s="27"/>
      <c r="L359" s="27"/>
      <c r="M359" s="27"/>
      <c r="N359" s="27"/>
      <c r="O359" s="27"/>
      <c r="P359" s="27"/>
      <c r="Q359" s="27"/>
      <c r="R359" s="27"/>
      <c r="S359" s="27"/>
      <c r="T359" s="27"/>
      <c r="U359" s="82"/>
      <c r="V359" s="27"/>
      <c r="W359" s="207"/>
      <c r="X359" s="207"/>
      <c r="Y359" s="207"/>
      <c r="Z359" s="207"/>
      <c r="AA359" s="207"/>
      <c r="AB359" s="207"/>
      <c r="AC359" s="20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row>
    <row r="360" spans="2:53" s="28" customFormat="1" ht="13.8">
      <c r="B360" s="27"/>
      <c r="C360" s="27"/>
      <c r="D360" s="27"/>
      <c r="E360" s="27"/>
      <c r="F360" s="27"/>
      <c r="G360" s="27"/>
      <c r="H360" s="27"/>
      <c r="I360" s="27"/>
      <c r="J360" s="27"/>
      <c r="K360" s="27"/>
      <c r="L360" s="27"/>
      <c r="M360" s="27"/>
      <c r="N360" s="27"/>
      <c r="O360" s="27"/>
      <c r="P360" s="27"/>
      <c r="Q360" s="27"/>
      <c r="R360" s="27"/>
      <c r="S360" s="27"/>
      <c r="T360" s="27"/>
      <c r="U360" s="82"/>
      <c r="V360" s="27"/>
      <c r="W360" s="207"/>
      <c r="X360" s="207"/>
      <c r="Y360" s="207"/>
      <c r="Z360" s="207"/>
      <c r="AA360" s="207"/>
      <c r="AB360" s="207"/>
      <c r="AC360" s="20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row>
    <row r="361" spans="2:53" s="28" customFormat="1" ht="13.8">
      <c r="B361" s="27"/>
      <c r="C361" s="27"/>
      <c r="D361" s="27"/>
      <c r="E361" s="27"/>
      <c r="F361" s="27"/>
      <c r="G361" s="27"/>
      <c r="H361" s="27"/>
      <c r="I361" s="27"/>
      <c r="J361" s="27"/>
      <c r="K361" s="27"/>
      <c r="L361" s="27"/>
      <c r="M361" s="27"/>
      <c r="N361" s="27"/>
      <c r="O361" s="27"/>
      <c r="P361" s="27"/>
      <c r="Q361" s="27"/>
      <c r="R361" s="27"/>
      <c r="S361" s="27"/>
      <c r="T361" s="27"/>
      <c r="U361" s="82"/>
      <c r="V361" s="27"/>
      <c r="W361" s="207"/>
      <c r="X361" s="207"/>
      <c r="Y361" s="207"/>
      <c r="Z361" s="207"/>
      <c r="AA361" s="207"/>
      <c r="AB361" s="207"/>
      <c r="AC361" s="20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row>
    <row r="362" spans="2:53" s="28" customFormat="1" ht="13.8">
      <c r="B362" s="27"/>
      <c r="C362" s="27"/>
      <c r="D362" s="27"/>
      <c r="E362" s="27"/>
      <c r="F362" s="27"/>
      <c r="G362" s="27"/>
      <c r="H362" s="27"/>
      <c r="I362" s="27"/>
      <c r="J362" s="27"/>
      <c r="K362" s="27"/>
      <c r="L362" s="27"/>
      <c r="M362" s="27"/>
      <c r="N362" s="27"/>
      <c r="O362" s="27"/>
      <c r="P362" s="27"/>
      <c r="Q362" s="27"/>
      <c r="R362" s="27"/>
      <c r="S362" s="27"/>
      <c r="T362" s="27"/>
      <c r="U362" s="82"/>
      <c r="V362" s="27"/>
      <c r="W362" s="207"/>
      <c r="X362" s="207"/>
      <c r="Y362" s="207"/>
      <c r="Z362" s="207"/>
      <c r="AA362" s="207"/>
      <c r="AB362" s="207"/>
      <c r="AC362" s="20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row>
    <row r="363" spans="2:53" s="28" customFormat="1" ht="13.8">
      <c r="B363" s="27"/>
      <c r="C363" s="27"/>
      <c r="D363" s="27"/>
      <c r="E363" s="27"/>
      <c r="F363" s="27"/>
      <c r="G363" s="27"/>
      <c r="H363" s="27"/>
      <c r="I363" s="27"/>
      <c r="J363" s="27"/>
      <c r="K363" s="27"/>
      <c r="L363" s="27"/>
      <c r="M363" s="27"/>
      <c r="N363" s="27"/>
      <c r="O363" s="27"/>
      <c r="P363" s="27"/>
      <c r="Q363" s="27"/>
      <c r="R363" s="27"/>
      <c r="S363" s="27"/>
      <c r="T363" s="27"/>
      <c r="U363" s="82"/>
      <c r="V363" s="27"/>
      <c r="W363" s="207"/>
      <c r="X363" s="207"/>
      <c r="Y363" s="207"/>
      <c r="Z363" s="207"/>
      <c r="AA363" s="207"/>
      <c r="AB363" s="207"/>
      <c r="AC363" s="20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row>
    <row r="364" spans="2:53" s="28" customFormat="1" ht="13.8">
      <c r="B364" s="27"/>
      <c r="C364" s="27"/>
      <c r="D364" s="27"/>
      <c r="E364" s="27"/>
      <c r="F364" s="27"/>
      <c r="G364" s="27"/>
      <c r="H364" s="27"/>
      <c r="I364" s="27"/>
      <c r="J364" s="27"/>
      <c r="K364" s="27"/>
      <c r="L364" s="27"/>
      <c r="M364" s="27"/>
      <c r="N364" s="27"/>
      <c r="O364" s="27"/>
      <c r="P364" s="27"/>
      <c r="Q364" s="27"/>
      <c r="R364" s="27"/>
      <c r="S364" s="27"/>
      <c r="T364" s="27"/>
      <c r="U364" s="82"/>
      <c r="V364" s="27"/>
      <c r="W364" s="207"/>
      <c r="X364" s="207"/>
      <c r="Y364" s="207"/>
      <c r="Z364" s="207"/>
      <c r="AA364" s="207"/>
      <c r="AB364" s="207"/>
      <c r="AC364" s="20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row>
    <row r="365" spans="2:53" s="28" customFormat="1" ht="13.8">
      <c r="B365" s="27"/>
      <c r="C365" s="27"/>
      <c r="D365" s="27"/>
      <c r="E365" s="27"/>
      <c r="F365" s="27"/>
      <c r="G365" s="27"/>
      <c r="H365" s="27"/>
      <c r="I365" s="27"/>
      <c r="J365" s="27"/>
      <c r="K365" s="27"/>
      <c r="L365" s="27"/>
      <c r="M365" s="27"/>
      <c r="N365" s="27"/>
      <c r="O365" s="27"/>
      <c r="P365" s="27"/>
      <c r="Q365" s="27"/>
      <c r="R365" s="27"/>
      <c r="S365" s="27"/>
      <c r="T365" s="27"/>
      <c r="U365" s="82"/>
      <c r="V365" s="27"/>
      <c r="W365" s="207"/>
      <c r="X365" s="207"/>
      <c r="Y365" s="207"/>
      <c r="Z365" s="207"/>
      <c r="AA365" s="207"/>
      <c r="AB365" s="207"/>
      <c r="AC365" s="20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row>
    <row r="366" spans="2:53" s="28" customFormat="1" ht="13.8">
      <c r="B366" s="27"/>
      <c r="C366" s="27"/>
      <c r="D366" s="27"/>
      <c r="E366" s="27"/>
      <c r="F366" s="27"/>
      <c r="G366" s="27"/>
      <c r="H366" s="27"/>
      <c r="I366" s="27"/>
      <c r="J366" s="27"/>
      <c r="K366" s="27"/>
      <c r="L366" s="27"/>
      <c r="M366" s="27"/>
      <c r="N366" s="27"/>
      <c r="O366" s="27"/>
      <c r="P366" s="27"/>
      <c r="Q366" s="27"/>
      <c r="R366" s="27"/>
      <c r="S366" s="27"/>
      <c r="T366" s="27"/>
      <c r="U366" s="82"/>
      <c r="V366" s="27"/>
      <c r="W366" s="207"/>
      <c r="X366" s="207"/>
      <c r="Y366" s="207"/>
      <c r="Z366" s="207"/>
      <c r="AA366" s="207"/>
      <c r="AB366" s="207"/>
      <c r="AC366" s="20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row>
    <row r="367" spans="2:53" s="28" customFormat="1" ht="13.8">
      <c r="B367" s="27"/>
      <c r="C367" s="27"/>
      <c r="D367" s="27"/>
      <c r="E367" s="27"/>
      <c r="F367" s="27"/>
      <c r="G367" s="27"/>
      <c r="H367" s="27"/>
      <c r="I367" s="27"/>
      <c r="J367" s="27"/>
      <c r="K367" s="27"/>
      <c r="L367" s="27"/>
      <c r="M367" s="27"/>
      <c r="N367" s="27"/>
      <c r="O367" s="27"/>
      <c r="P367" s="27"/>
      <c r="Q367" s="27"/>
      <c r="R367" s="27"/>
      <c r="S367" s="27"/>
      <c r="T367" s="27"/>
      <c r="U367" s="82"/>
      <c r="V367" s="27"/>
      <c r="W367" s="207"/>
      <c r="X367" s="207"/>
      <c r="Y367" s="207"/>
      <c r="Z367" s="207"/>
      <c r="AA367" s="207"/>
      <c r="AB367" s="207"/>
      <c r="AC367" s="20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row>
    <row r="368" spans="2:53" s="28" customFormat="1" ht="13.8">
      <c r="B368" s="27"/>
      <c r="C368" s="27"/>
      <c r="D368" s="27"/>
      <c r="E368" s="27"/>
      <c r="F368" s="27"/>
      <c r="G368" s="27"/>
      <c r="H368" s="27"/>
      <c r="I368" s="27"/>
      <c r="J368" s="27"/>
      <c r="K368" s="27"/>
      <c r="L368" s="27"/>
      <c r="M368" s="27"/>
      <c r="N368" s="27"/>
      <c r="O368" s="27"/>
      <c r="P368" s="27"/>
      <c r="Q368" s="27"/>
      <c r="R368" s="27"/>
      <c r="S368" s="27"/>
      <c r="T368" s="27"/>
      <c r="U368" s="82"/>
      <c r="V368" s="27"/>
      <c r="W368" s="207"/>
      <c r="X368" s="207"/>
      <c r="Y368" s="207"/>
      <c r="Z368" s="207"/>
      <c r="AA368" s="207"/>
      <c r="AB368" s="207"/>
      <c r="AC368" s="20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row>
    <row r="369" spans="2:53" s="28" customFormat="1" ht="13.8">
      <c r="B369" s="27"/>
      <c r="C369" s="27"/>
      <c r="D369" s="27"/>
      <c r="E369" s="27"/>
      <c r="F369" s="27"/>
      <c r="G369" s="27"/>
      <c r="H369" s="27"/>
      <c r="I369" s="27"/>
      <c r="J369" s="27"/>
      <c r="K369" s="27"/>
      <c r="L369" s="27"/>
      <c r="M369" s="27"/>
      <c r="N369" s="27"/>
      <c r="O369" s="27"/>
      <c r="P369" s="27"/>
      <c r="Q369" s="27"/>
      <c r="R369" s="27"/>
      <c r="S369" s="27"/>
      <c r="T369" s="27"/>
      <c r="U369" s="82"/>
      <c r="V369" s="27"/>
      <c r="W369" s="207"/>
      <c r="X369" s="207"/>
      <c r="Y369" s="207"/>
      <c r="Z369" s="207"/>
      <c r="AA369" s="207"/>
      <c r="AB369" s="207"/>
      <c r="AC369" s="20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row>
    <row r="370" spans="2:53" s="28" customFormat="1" ht="13.8">
      <c r="B370" s="27"/>
      <c r="C370" s="27"/>
      <c r="D370" s="27"/>
      <c r="E370" s="27"/>
      <c r="F370" s="27"/>
      <c r="G370" s="27"/>
      <c r="H370" s="27"/>
      <c r="I370" s="27"/>
      <c r="J370" s="27"/>
      <c r="K370" s="27"/>
      <c r="L370" s="27"/>
      <c r="M370" s="27"/>
      <c r="N370" s="27"/>
      <c r="O370" s="27"/>
      <c r="P370" s="27"/>
      <c r="Q370" s="27"/>
      <c r="R370" s="27"/>
      <c r="S370" s="27"/>
      <c r="T370" s="27"/>
      <c r="U370" s="82"/>
      <c r="V370" s="27"/>
      <c r="W370" s="207"/>
      <c r="X370" s="207"/>
      <c r="Y370" s="207"/>
      <c r="Z370" s="207"/>
      <c r="AA370" s="207"/>
      <c r="AB370" s="207"/>
      <c r="AC370" s="20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row>
    <row r="371" spans="2:53" s="28" customFormat="1" ht="13.8">
      <c r="B371" s="27"/>
      <c r="C371" s="27"/>
      <c r="D371" s="27"/>
      <c r="E371" s="27"/>
      <c r="F371" s="27"/>
      <c r="G371" s="27"/>
      <c r="H371" s="27"/>
      <c r="I371" s="27"/>
      <c r="J371" s="27"/>
      <c r="K371" s="27"/>
      <c r="L371" s="27"/>
      <c r="M371" s="27"/>
      <c r="N371" s="27"/>
      <c r="O371" s="27"/>
      <c r="P371" s="27"/>
      <c r="Q371" s="27"/>
      <c r="R371" s="27"/>
      <c r="S371" s="27"/>
      <c r="T371" s="27"/>
      <c r="U371" s="82"/>
      <c r="V371" s="27"/>
      <c r="W371" s="207"/>
      <c r="X371" s="207"/>
      <c r="Y371" s="207"/>
      <c r="Z371" s="207"/>
      <c r="AA371" s="207"/>
      <c r="AB371" s="207"/>
      <c r="AC371" s="20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row>
    <row r="372" spans="2:53" s="28" customFormat="1" ht="13.8">
      <c r="B372" s="27"/>
      <c r="C372" s="27"/>
      <c r="D372" s="27"/>
      <c r="E372" s="27"/>
      <c r="F372" s="27"/>
      <c r="G372" s="27"/>
      <c r="H372" s="27"/>
      <c r="I372" s="27"/>
      <c r="J372" s="27"/>
      <c r="K372" s="27"/>
      <c r="L372" s="27"/>
      <c r="M372" s="27"/>
      <c r="N372" s="27"/>
      <c r="O372" s="27"/>
      <c r="P372" s="27"/>
      <c r="Q372" s="27"/>
      <c r="R372" s="27"/>
      <c r="S372" s="27"/>
      <c r="T372" s="27"/>
      <c r="U372" s="82"/>
      <c r="V372" s="27"/>
      <c r="W372" s="207"/>
      <c r="X372" s="207"/>
      <c r="Y372" s="207"/>
      <c r="Z372" s="207"/>
      <c r="AA372" s="207"/>
      <c r="AB372" s="207"/>
      <c r="AC372" s="20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row>
    <row r="373" spans="2:53" s="28" customFormat="1" ht="13.8">
      <c r="B373" s="27"/>
      <c r="C373" s="27"/>
      <c r="D373" s="27"/>
      <c r="E373" s="27"/>
      <c r="F373" s="27"/>
      <c r="G373" s="27"/>
      <c r="H373" s="27"/>
      <c r="I373" s="27"/>
      <c r="J373" s="27"/>
      <c r="K373" s="27"/>
      <c r="L373" s="27"/>
      <c r="M373" s="27"/>
      <c r="N373" s="27"/>
      <c r="O373" s="27"/>
      <c r="P373" s="27"/>
      <c r="Q373" s="27"/>
      <c r="R373" s="27"/>
      <c r="S373" s="27"/>
      <c r="T373" s="27"/>
      <c r="U373" s="82"/>
      <c r="V373" s="27"/>
      <c r="W373" s="207"/>
      <c r="X373" s="207"/>
      <c r="Y373" s="207"/>
      <c r="Z373" s="207"/>
      <c r="AA373" s="207"/>
      <c r="AB373" s="207"/>
      <c r="AC373" s="20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row>
    <row r="374" spans="2:53" s="28" customFormat="1" ht="13.8">
      <c r="B374" s="27"/>
      <c r="C374" s="27"/>
      <c r="D374" s="27"/>
      <c r="E374" s="27"/>
      <c r="F374" s="27"/>
      <c r="G374" s="27"/>
      <c r="H374" s="27"/>
      <c r="I374" s="27"/>
      <c r="J374" s="27"/>
      <c r="K374" s="27"/>
      <c r="L374" s="27"/>
      <c r="M374" s="27"/>
      <c r="N374" s="27"/>
      <c r="O374" s="27"/>
      <c r="P374" s="27"/>
      <c r="Q374" s="27"/>
      <c r="R374" s="27"/>
      <c r="S374" s="27"/>
      <c r="T374" s="27"/>
      <c r="U374" s="82"/>
      <c r="V374" s="27"/>
      <c r="W374" s="207"/>
      <c r="X374" s="207"/>
      <c r="Y374" s="207"/>
      <c r="Z374" s="207"/>
      <c r="AA374" s="207"/>
      <c r="AB374" s="207"/>
      <c r="AC374" s="20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row>
    <row r="375" spans="2:53" s="28" customFormat="1" ht="13.8">
      <c r="B375" s="27"/>
      <c r="C375" s="27"/>
      <c r="D375" s="27"/>
      <c r="E375" s="27"/>
      <c r="F375" s="27"/>
      <c r="G375" s="27"/>
      <c r="H375" s="27"/>
      <c r="I375" s="27"/>
      <c r="J375" s="27"/>
      <c r="K375" s="27"/>
      <c r="L375" s="27"/>
      <c r="M375" s="27"/>
      <c r="N375" s="27"/>
      <c r="O375" s="27"/>
      <c r="P375" s="27"/>
      <c r="Q375" s="27"/>
      <c r="R375" s="27"/>
      <c r="S375" s="27"/>
      <c r="T375" s="27"/>
      <c r="U375" s="82"/>
      <c r="V375" s="27"/>
      <c r="W375" s="207"/>
      <c r="X375" s="207"/>
      <c r="Y375" s="207"/>
      <c r="Z375" s="207"/>
      <c r="AA375" s="207"/>
      <c r="AB375" s="207"/>
      <c r="AC375" s="20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row>
    <row r="376" spans="2:53" s="28" customFormat="1" ht="13.8">
      <c r="B376" s="27"/>
      <c r="C376" s="27"/>
      <c r="D376" s="27"/>
      <c r="E376" s="27"/>
      <c r="F376" s="27"/>
      <c r="G376" s="27"/>
      <c r="H376" s="27"/>
      <c r="I376" s="27"/>
      <c r="J376" s="27"/>
      <c r="K376" s="27"/>
      <c r="L376" s="27"/>
      <c r="M376" s="27"/>
      <c r="N376" s="27"/>
      <c r="O376" s="27"/>
      <c r="P376" s="27"/>
      <c r="Q376" s="27"/>
      <c r="R376" s="27"/>
      <c r="S376" s="27"/>
      <c r="T376" s="27"/>
      <c r="U376" s="82"/>
      <c r="V376" s="27"/>
      <c r="W376" s="207"/>
      <c r="X376" s="207"/>
      <c r="Y376" s="207"/>
      <c r="Z376" s="207"/>
      <c r="AA376" s="207"/>
      <c r="AB376" s="207"/>
      <c r="AC376" s="20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row>
    <row r="377" spans="2:53" s="28" customFormat="1" ht="13.8">
      <c r="B377" s="27"/>
      <c r="C377" s="27"/>
      <c r="D377" s="27"/>
      <c r="E377" s="27"/>
      <c r="F377" s="27"/>
      <c r="G377" s="27"/>
      <c r="H377" s="27"/>
      <c r="I377" s="27"/>
      <c r="J377" s="27"/>
      <c r="K377" s="27"/>
      <c r="L377" s="27"/>
      <c r="M377" s="27"/>
      <c r="N377" s="27"/>
      <c r="O377" s="27"/>
      <c r="P377" s="27"/>
      <c r="Q377" s="27"/>
      <c r="R377" s="27"/>
      <c r="S377" s="27"/>
      <c r="T377" s="27"/>
      <c r="U377" s="82"/>
      <c r="V377" s="27"/>
      <c r="W377" s="207"/>
      <c r="X377" s="207"/>
      <c r="Y377" s="207"/>
      <c r="Z377" s="207"/>
      <c r="AA377" s="207"/>
      <c r="AB377" s="207"/>
      <c r="AC377" s="20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row>
    <row r="378" spans="2:53" s="28" customFormat="1" ht="13.8">
      <c r="B378" s="27"/>
      <c r="C378" s="27"/>
      <c r="D378" s="27"/>
      <c r="E378" s="27"/>
      <c r="F378" s="27"/>
      <c r="G378" s="27"/>
      <c r="H378" s="27"/>
      <c r="I378" s="27"/>
      <c r="J378" s="27"/>
      <c r="K378" s="27"/>
      <c r="L378" s="27"/>
      <c r="M378" s="27"/>
      <c r="N378" s="27"/>
      <c r="O378" s="27"/>
      <c r="P378" s="27"/>
      <c r="Q378" s="27"/>
      <c r="R378" s="27"/>
      <c r="S378" s="27"/>
      <c r="T378" s="27"/>
      <c r="U378" s="82"/>
      <c r="V378" s="27"/>
      <c r="W378" s="207"/>
      <c r="X378" s="207"/>
      <c r="Y378" s="207"/>
      <c r="Z378" s="207"/>
      <c r="AA378" s="207"/>
      <c r="AB378" s="207"/>
      <c r="AC378" s="20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row>
    <row r="379" spans="2:53" s="28" customFormat="1" ht="13.8">
      <c r="B379" s="27"/>
      <c r="C379" s="27"/>
      <c r="D379" s="27"/>
      <c r="E379" s="27"/>
      <c r="F379" s="27"/>
      <c r="G379" s="27"/>
      <c r="H379" s="27"/>
      <c r="I379" s="27"/>
      <c r="J379" s="27"/>
      <c r="K379" s="27"/>
      <c r="L379" s="27"/>
      <c r="M379" s="27"/>
      <c r="N379" s="27"/>
      <c r="O379" s="27"/>
      <c r="P379" s="27"/>
      <c r="Q379" s="27"/>
      <c r="R379" s="27"/>
      <c r="S379" s="27"/>
      <c r="T379" s="27"/>
      <c r="U379" s="82"/>
      <c r="V379" s="27"/>
      <c r="W379" s="207"/>
      <c r="X379" s="207"/>
      <c r="Y379" s="207"/>
      <c r="Z379" s="207"/>
      <c r="AA379" s="207"/>
      <c r="AB379" s="207"/>
      <c r="AC379" s="20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row>
    <row r="380" spans="2:53" s="28" customFormat="1" ht="13.8">
      <c r="B380" s="27"/>
      <c r="C380" s="27"/>
      <c r="D380" s="27"/>
      <c r="E380" s="27"/>
      <c r="F380" s="27"/>
      <c r="G380" s="27"/>
      <c r="H380" s="27"/>
      <c r="I380" s="27"/>
      <c r="J380" s="27"/>
      <c r="K380" s="27"/>
      <c r="L380" s="27"/>
      <c r="M380" s="27"/>
      <c r="N380" s="27"/>
      <c r="O380" s="27"/>
      <c r="P380" s="27"/>
      <c r="Q380" s="27"/>
      <c r="R380" s="27"/>
      <c r="S380" s="27"/>
      <c r="T380" s="27"/>
      <c r="U380" s="82"/>
      <c r="V380" s="27"/>
      <c r="W380" s="207"/>
      <c r="X380" s="207"/>
      <c r="Y380" s="207"/>
      <c r="Z380" s="207"/>
      <c r="AA380" s="207"/>
      <c r="AB380" s="207"/>
      <c r="AC380" s="20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row>
    <row r="381" spans="2:53" s="28" customFormat="1" ht="13.8">
      <c r="B381" s="27"/>
      <c r="C381" s="27"/>
      <c r="D381" s="27"/>
      <c r="E381" s="27"/>
      <c r="F381" s="27"/>
      <c r="G381" s="27"/>
      <c r="H381" s="27"/>
      <c r="I381" s="27"/>
      <c r="J381" s="27"/>
      <c r="K381" s="27"/>
      <c r="L381" s="27"/>
      <c r="M381" s="27"/>
      <c r="N381" s="27"/>
      <c r="O381" s="27"/>
      <c r="P381" s="27"/>
      <c r="Q381" s="27"/>
      <c r="R381" s="27"/>
      <c r="S381" s="27"/>
      <c r="T381" s="27"/>
      <c r="U381" s="82"/>
      <c r="V381" s="27"/>
      <c r="W381" s="207"/>
      <c r="X381" s="207"/>
      <c r="Y381" s="207"/>
      <c r="Z381" s="207"/>
      <c r="AA381" s="207"/>
      <c r="AB381" s="207"/>
      <c r="AC381" s="20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row>
    <row r="382" spans="2:53" s="28" customFormat="1" ht="13.8">
      <c r="B382" s="27"/>
      <c r="C382" s="27"/>
      <c r="D382" s="27"/>
      <c r="E382" s="27"/>
      <c r="F382" s="27"/>
      <c r="G382" s="27"/>
      <c r="H382" s="27"/>
      <c r="I382" s="27"/>
      <c r="J382" s="27"/>
      <c r="K382" s="27"/>
      <c r="L382" s="27"/>
      <c r="M382" s="27"/>
      <c r="N382" s="27"/>
      <c r="O382" s="27"/>
      <c r="P382" s="27"/>
      <c r="Q382" s="27"/>
      <c r="R382" s="27"/>
      <c r="S382" s="27"/>
      <c r="T382" s="27"/>
      <c r="U382" s="82"/>
      <c r="V382" s="27"/>
      <c r="W382" s="207"/>
      <c r="X382" s="207"/>
      <c r="Y382" s="207"/>
      <c r="Z382" s="207"/>
      <c r="AA382" s="207"/>
      <c r="AB382" s="207"/>
      <c r="AC382" s="20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row>
    <row r="383" spans="2:53" s="28" customFormat="1" ht="13.8">
      <c r="B383" s="27"/>
      <c r="C383" s="27"/>
      <c r="D383" s="27"/>
      <c r="E383" s="27"/>
      <c r="F383" s="27"/>
      <c r="G383" s="27"/>
      <c r="H383" s="27"/>
      <c r="I383" s="27"/>
      <c r="J383" s="27"/>
      <c r="K383" s="27"/>
      <c r="L383" s="27"/>
      <c r="M383" s="27"/>
      <c r="N383" s="27"/>
      <c r="O383" s="27"/>
      <c r="P383" s="27"/>
      <c r="Q383" s="27"/>
      <c r="R383" s="27"/>
      <c r="S383" s="27"/>
      <c r="T383" s="27"/>
      <c r="U383" s="82"/>
      <c r="V383" s="27"/>
      <c r="W383" s="207"/>
      <c r="X383" s="207"/>
      <c r="Y383" s="207"/>
      <c r="Z383" s="207"/>
      <c r="AA383" s="207"/>
      <c r="AB383" s="207"/>
      <c r="AC383" s="20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row>
    <row r="384" spans="2:53" s="28" customFormat="1" ht="13.8">
      <c r="B384" s="27"/>
      <c r="C384" s="27"/>
      <c r="D384" s="27"/>
      <c r="E384" s="27"/>
      <c r="F384" s="27"/>
      <c r="G384" s="27"/>
      <c r="H384" s="27"/>
      <c r="I384" s="27"/>
      <c r="J384" s="27"/>
      <c r="K384" s="27"/>
      <c r="L384" s="27"/>
      <c r="M384" s="27"/>
      <c r="N384" s="27"/>
      <c r="O384" s="27"/>
      <c r="P384" s="27"/>
      <c r="Q384" s="27"/>
      <c r="R384" s="27"/>
      <c r="S384" s="27"/>
      <c r="T384" s="27"/>
      <c r="U384" s="82"/>
      <c r="V384" s="27"/>
      <c r="W384" s="207"/>
      <c r="X384" s="207"/>
      <c r="Y384" s="207"/>
      <c r="Z384" s="207"/>
      <c r="AA384" s="207"/>
      <c r="AB384" s="207"/>
      <c r="AC384" s="20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row>
    <row r="385" spans="2:53" s="28" customFormat="1" ht="13.8">
      <c r="B385" s="27"/>
      <c r="C385" s="27"/>
      <c r="D385" s="27"/>
      <c r="E385" s="27"/>
      <c r="F385" s="27"/>
      <c r="G385" s="27"/>
      <c r="H385" s="27"/>
      <c r="I385" s="27"/>
      <c r="J385" s="27"/>
      <c r="K385" s="27"/>
      <c r="L385" s="27"/>
      <c r="M385" s="27"/>
      <c r="N385" s="27"/>
      <c r="O385" s="27"/>
      <c r="P385" s="27"/>
      <c r="Q385" s="27"/>
      <c r="R385" s="27"/>
      <c r="S385" s="27"/>
      <c r="T385" s="27"/>
      <c r="U385" s="82"/>
      <c r="V385" s="27"/>
      <c r="W385" s="207"/>
      <c r="X385" s="207"/>
      <c r="Y385" s="207"/>
      <c r="Z385" s="207"/>
      <c r="AA385" s="207"/>
      <c r="AB385" s="207"/>
      <c r="AC385" s="20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row>
    <row r="386" spans="2:53" s="28" customFormat="1" ht="13.8">
      <c r="B386" s="27"/>
      <c r="C386" s="27"/>
      <c r="D386" s="27"/>
      <c r="E386" s="27"/>
      <c r="F386" s="27"/>
      <c r="G386" s="27"/>
      <c r="H386" s="27"/>
      <c r="I386" s="27"/>
      <c r="J386" s="27"/>
      <c r="K386" s="27"/>
      <c r="L386" s="27"/>
      <c r="M386" s="27"/>
      <c r="N386" s="27"/>
      <c r="O386" s="27"/>
      <c r="P386" s="27"/>
      <c r="Q386" s="27"/>
      <c r="R386" s="27"/>
      <c r="S386" s="27"/>
      <c r="T386" s="27"/>
      <c r="U386" s="82"/>
      <c r="V386" s="27"/>
      <c r="W386" s="207"/>
      <c r="X386" s="207"/>
      <c r="Y386" s="207"/>
      <c r="Z386" s="207"/>
      <c r="AA386" s="207"/>
      <c r="AB386" s="207"/>
      <c r="AC386" s="20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row>
    <row r="387" spans="2:53" s="28" customFormat="1" ht="13.8">
      <c r="B387" s="27"/>
      <c r="C387" s="27"/>
      <c r="D387" s="27"/>
      <c r="E387" s="27"/>
      <c r="F387" s="27"/>
      <c r="G387" s="27"/>
      <c r="H387" s="27"/>
      <c r="I387" s="27"/>
      <c r="J387" s="27"/>
      <c r="K387" s="27"/>
      <c r="L387" s="27"/>
      <c r="M387" s="27"/>
      <c r="N387" s="27"/>
      <c r="O387" s="27"/>
      <c r="P387" s="27"/>
      <c r="Q387" s="27"/>
      <c r="R387" s="27"/>
      <c r="S387" s="27"/>
      <c r="T387" s="27"/>
      <c r="U387" s="82"/>
      <c r="V387" s="27"/>
      <c r="W387" s="207"/>
      <c r="X387" s="207"/>
      <c r="Y387" s="207"/>
      <c r="Z387" s="207"/>
      <c r="AA387" s="207"/>
      <c r="AB387" s="207"/>
      <c r="AC387" s="20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row>
    <row r="388" spans="2:53" s="28" customFormat="1" ht="13.8">
      <c r="B388" s="27"/>
      <c r="C388" s="27"/>
      <c r="D388" s="27"/>
      <c r="E388" s="27"/>
      <c r="F388" s="27"/>
      <c r="G388" s="27"/>
      <c r="H388" s="27"/>
      <c r="I388" s="27"/>
      <c r="J388" s="27"/>
      <c r="K388" s="27"/>
      <c r="L388" s="27"/>
      <c r="M388" s="27"/>
      <c r="N388" s="27"/>
      <c r="O388" s="27"/>
      <c r="P388" s="27"/>
      <c r="Q388" s="27"/>
      <c r="R388" s="27"/>
      <c r="S388" s="27"/>
      <c r="T388" s="27"/>
      <c r="U388" s="82"/>
      <c r="V388" s="27"/>
      <c r="W388" s="207"/>
      <c r="X388" s="207"/>
      <c r="Y388" s="207"/>
      <c r="Z388" s="207"/>
      <c r="AA388" s="207"/>
      <c r="AB388" s="207"/>
      <c r="AC388" s="20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row>
    <row r="389" spans="2:53" s="28" customFormat="1" ht="13.8">
      <c r="B389" s="27"/>
      <c r="C389" s="27"/>
      <c r="D389" s="27"/>
      <c r="E389" s="27"/>
      <c r="F389" s="27"/>
      <c r="G389" s="27"/>
      <c r="H389" s="27"/>
      <c r="I389" s="27"/>
      <c r="J389" s="27"/>
      <c r="K389" s="27"/>
      <c r="L389" s="27"/>
      <c r="M389" s="27"/>
      <c r="N389" s="27"/>
      <c r="O389" s="27"/>
      <c r="P389" s="27"/>
      <c r="Q389" s="27"/>
      <c r="R389" s="27"/>
      <c r="S389" s="27"/>
      <c r="T389" s="27"/>
      <c r="U389" s="82"/>
      <c r="V389" s="27"/>
      <c r="W389" s="207"/>
      <c r="X389" s="207"/>
      <c r="Y389" s="207"/>
      <c r="Z389" s="207"/>
      <c r="AA389" s="207"/>
      <c r="AB389" s="207"/>
      <c r="AC389" s="20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row>
    <row r="390" spans="2:53" s="28" customFormat="1" ht="13.8">
      <c r="B390" s="27"/>
      <c r="C390" s="27"/>
      <c r="D390" s="27"/>
      <c r="E390" s="27"/>
      <c r="F390" s="27"/>
      <c r="G390" s="27"/>
      <c r="H390" s="27"/>
      <c r="I390" s="27"/>
      <c r="J390" s="27"/>
      <c r="K390" s="27"/>
      <c r="L390" s="27"/>
      <c r="M390" s="27"/>
      <c r="N390" s="27"/>
      <c r="O390" s="27"/>
      <c r="P390" s="27"/>
      <c r="Q390" s="27"/>
      <c r="R390" s="27"/>
      <c r="S390" s="27"/>
      <c r="T390" s="27"/>
      <c r="U390" s="82"/>
      <c r="V390" s="27"/>
      <c r="W390" s="207"/>
      <c r="X390" s="207"/>
      <c r="Y390" s="207"/>
      <c r="Z390" s="207"/>
      <c r="AA390" s="207"/>
      <c r="AB390" s="207"/>
      <c r="AC390" s="20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row>
    <row r="391" spans="2:53" s="28" customFormat="1" ht="13.8">
      <c r="B391" s="27"/>
      <c r="C391" s="27"/>
      <c r="D391" s="27"/>
      <c r="E391" s="27"/>
      <c r="F391" s="27"/>
      <c r="G391" s="27"/>
      <c r="H391" s="27"/>
      <c r="I391" s="27"/>
      <c r="J391" s="27"/>
      <c r="K391" s="27"/>
      <c r="L391" s="27"/>
      <c r="M391" s="27"/>
      <c r="N391" s="27"/>
      <c r="O391" s="27"/>
      <c r="P391" s="27"/>
      <c r="Q391" s="27"/>
      <c r="R391" s="27"/>
      <c r="S391" s="27"/>
      <c r="T391" s="27"/>
      <c r="U391" s="82"/>
      <c r="V391" s="27"/>
      <c r="W391" s="207"/>
      <c r="X391" s="207"/>
      <c r="Y391" s="207"/>
      <c r="Z391" s="207"/>
      <c r="AA391" s="207"/>
      <c r="AB391" s="207"/>
      <c r="AC391" s="20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row>
    <row r="392" spans="2:53" s="28" customFormat="1" ht="13.8">
      <c r="B392" s="27"/>
      <c r="C392" s="27"/>
      <c r="D392" s="27"/>
      <c r="E392" s="27"/>
      <c r="F392" s="27"/>
      <c r="G392" s="27"/>
      <c r="H392" s="27"/>
      <c r="I392" s="27"/>
      <c r="J392" s="27"/>
      <c r="K392" s="27"/>
      <c r="L392" s="27"/>
      <c r="M392" s="27"/>
      <c r="N392" s="27"/>
      <c r="O392" s="27"/>
      <c r="P392" s="27"/>
      <c r="Q392" s="27"/>
      <c r="R392" s="27"/>
      <c r="S392" s="27"/>
      <c r="T392" s="27"/>
      <c r="U392" s="82"/>
      <c r="V392" s="27"/>
      <c r="W392" s="207"/>
      <c r="X392" s="207"/>
      <c r="Y392" s="207"/>
      <c r="Z392" s="207"/>
      <c r="AA392" s="207"/>
      <c r="AB392" s="207"/>
      <c r="AC392" s="20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row>
    <row r="393" spans="2:53" s="28" customFormat="1" ht="13.8">
      <c r="B393" s="27"/>
      <c r="C393" s="27"/>
      <c r="D393" s="27"/>
      <c r="E393" s="27"/>
      <c r="F393" s="27"/>
      <c r="G393" s="27"/>
      <c r="H393" s="27"/>
      <c r="I393" s="27"/>
      <c r="J393" s="27"/>
      <c r="K393" s="27"/>
      <c r="L393" s="27"/>
      <c r="M393" s="27"/>
      <c r="N393" s="27"/>
      <c r="O393" s="27"/>
      <c r="P393" s="27"/>
      <c r="Q393" s="27"/>
      <c r="R393" s="27"/>
      <c r="S393" s="27"/>
      <c r="T393" s="27"/>
      <c r="U393" s="82"/>
      <c r="V393" s="27"/>
      <c r="W393" s="207"/>
      <c r="X393" s="207"/>
      <c r="Y393" s="207"/>
      <c r="Z393" s="207"/>
      <c r="AA393" s="207"/>
      <c r="AB393" s="207"/>
      <c r="AC393" s="20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row>
    <row r="394" spans="2:53" s="28" customFormat="1" ht="13.8">
      <c r="B394" s="27"/>
      <c r="C394" s="27"/>
      <c r="D394" s="27"/>
      <c r="E394" s="27"/>
      <c r="F394" s="27"/>
      <c r="G394" s="27"/>
      <c r="H394" s="27"/>
      <c r="I394" s="27"/>
      <c r="J394" s="27"/>
      <c r="K394" s="27"/>
      <c r="L394" s="27"/>
      <c r="M394" s="27"/>
      <c r="N394" s="27"/>
      <c r="O394" s="27"/>
      <c r="P394" s="27"/>
      <c r="Q394" s="27"/>
      <c r="R394" s="27"/>
      <c r="S394" s="27"/>
      <c r="T394" s="27"/>
      <c r="U394" s="82"/>
      <c r="V394" s="27"/>
      <c r="W394" s="207"/>
      <c r="X394" s="207"/>
      <c r="Y394" s="207"/>
      <c r="Z394" s="207"/>
      <c r="AA394" s="207"/>
      <c r="AB394" s="207"/>
      <c r="AC394" s="20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row>
    <row r="395" spans="2:53" s="28" customFormat="1" ht="13.8">
      <c r="B395" s="27"/>
      <c r="C395" s="27"/>
      <c r="D395" s="27"/>
      <c r="E395" s="27"/>
      <c r="F395" s="27"/>
      <c r="G395" s="27"/>
      <c r="H395" s="27"/>
      <c r="I395" s="27"/>
      <c r="J395" s="27"/>
      <c r="K395" s="27"/>
      <c r="L395" s="27"/>
      <c r="M395" s="27"/>
      <c r="N395" s="27"/>
      <c r="O395" s="27"/>
      <c r="P395" s="27"/>
      <c r="Q395" s="27"/>
      <c r="R395" s="27"/>
      <c r="S395" s="27"/>
      <c r="T395" s="27"/>
      <c r="U395" s="82"/>
      <c r="V395" s="27"/>
      <c r="W395" s="207"/>
      <c r="X395" s="207"/>
      <c r="Y395" s="207"/>
      <c r="Z395" s="207"/>
      <c r="AA395" s="207"/>
      <c r="AB395" s="207"/>
      <c r="AC395" s="20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row>
    <row r="396" spans="2:53" s="28" customFormat="1" ht="13.8">
      <c r="B396" s="27"/>
      <c r="C396" s="27"/>
      <c r="D396" s="27"/>
      <c r="E396" s="27"/>
      <c r="F396" s="27"/>
      <c r="G396" s="27"/>
      <c r="H396" s="27"/>
      <c r="I396" s="27"/>
      <c r="J396" s="27"/>
      <c r="K396" s="27"/>
      <c r="L396" s="27"/>
      <c r="M396" s="27"/>
      <c r="N396" s="27"/>
      <c r="O396" s="27"/>
      <c r="P396" s="27"/>
      <c r="Q396" s="27"/>
      <c r="R396" s="27"/>
      <c r="S396" s="27"/>
      <c r="T396" s="27"/>
      <c r="U396" s="82"/>
      <c r="V396" s="27"/>
      <c r="W396" s="207"/>
      <c r="X396" s="207"/>
      <c r="Y396" s="207"/>
      <c r="Z396" s="207"/>
      <c r="AA396" s="207"/>
      <c r="AB396" s="207"/>
      <c r="AC396" s="20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row>
    <row r="397" spans="2:53" s="28" customFormat="1" ht="13.8">
      <c r="B397" s="27"/>
      <c r="C397" s="27"/>
      <c r="D397" s="27"/>
      <c r="E397" s="27"/>
      <c r="F397" s="27"/>
      <c r="G397" s="27"/>
      <c r="H397" s="27"/>
      <c r="I397" s="27"/>
      <c r="J397" s="27"/>
      <c r="K397" s="27"/>
      <c r="L397" s="27"/>
      <c r="M397" s="27"/>
      <c r="N397" s="27"/>
      <c r="O397" s="27"/>
      <c r="P397" s="27"/>
      <c r="Q397" s="27"/>
      <c r="R397" s="27"/>
      <c r="S397" s="27"/>
      <c r="T397" s="27"/>
      <c r="U397" s="82"/>
      <c r="V397" s="27"/>
      <c r="W397" s="207"/>
      <c r="X397" s="207"/>
      <c r="Y397" s="207"/>
      <c r="Z397" s="207"/>
      <c r="AA397" s="207"/>
      <c r="AB397" s="207"/>
      <c r="AC397" s="20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row>
    <row r="398" spans="2:53" s="28" customFormat="1" ht="13.8">
      <c r="B398" s="27"/>
      <c r="C398" s="27"/>
      <c r="D398" s="27"/>
      <c r="E398" s="27"/>
      <c r="F398" s="27"/>
      <c r="G398" s="27"/>
      <c r="H398" s="27"/>
      <c r="I398" s="27"/>
      <c r="J398" s="27"/>
      <c r="K398" s="27"/>
      <c r="L398" s="27"/>
      <c r="M398" s="27"/>
      <c r="N398" s="27"/>
      <c r="O398" s="27"/>
      <c r="P398" s="27"/>
      <c r="Q398" s="27"/>
      <c r="R398" s="27"/>
      <c r="S398" s="27"/>
      <c r="T398" s="27"/>
      <c r="U398" s="82"/>
      <c r="V398" s="27"/>
      <c r="W398" s="207"/>
      <c r="X398" s="207"/>
      <c r="Y398" s="207"/>
      <c r="Z398" s="207"/>
      <c r="AA398" s="207"/>
      <c r="AB398" s="207"/>
      <c r="AC398" s="20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row>
    <row r="399" spans="2:53" s="28" customFormat="1" ht="13.8">
      <c r="B399" s="27"/>
      <c r="C399" s="27"/>
      <c r="D399" s="27"/>
      <c r="E399" s="27"/>
      <c r="F399" s="27"/>
      <c r="G399" s="27"/>
      <c r="H399" s="27"/>
      <c r="I399" s="27"/>
      <c r="J399" s="27"/>
      <c r="K399" s="27"/>
      <c r="L399" s="27"/>
      <c r="M399" s="27"/>
      <c r="N399" s="27"/>
      <c r="O399" s="27"/>
      <c r="P399" s="27"/>
      <c r="Q399" s="27"/>
      <c r="R399" s="27"/>
      <c r="S399" s="27"/>
      <c r="T399" s="27"/>
      <c r="U399" s="82"/>
      <c r="V399" s="27"/>
      <c r="W399" s="207"/>
      <c r="X399" s="207"/>
      <c r="Y399" s="207"/>
      <c r="Z399" s="207"/>
      <c r="AA399" s="207"/>
      <c r="AB399" s="207"/>
      <c r="AC399" s="20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row>
    <row r="400" spans="2:53" s="28" customFormat="1" ht="13.8">
      <c r="B400" s="27"/>
      <c r="C400" s="27"/>
      <c r="D400" s="27"/>
      <c r="E400" s="27"/>
      <c r="F400" s="27"/>
      <c r="G400" s="27"/>
      <c r="H400" s="27"/>
      <c r="I400" s="27"/>
      <c r="J400" s="27"/>
      <c r="K400" s="27"/>
      <c r="L400" s="27"/>
      <c r="M400" s="27"/>
      <c r="N400" s="27"/>
      <c r="O400" s="27"/>
      <c r="P400" s="27"/>
      <c r="Q400" s="27"/>
      <c r="R400" s="27"/>
      <c r="S400" s="27"/>
      <c r="T400" s="27"/>
      <c r="U400" s="82"/>
      <c r="V400" s="27"/>
      <c r="W400" s="207"/>
      <c r="X400" s="207"/>
      <c r="Y400" s="207"/>
      <c r="Z400" s="207"/>
      <c r="AA400" s="207"/>
      <c r="AB400" s="207"/>
      <c r="AC400" s="20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row>
    <row r="401" spans="2:53" s="28" customFormat="1" ht="13.8">
      <c r="B401" s="27"/>
      <c r="C401" s="27"/>
      <c r="D401" s="27"/>
      <c r="E401" s="27"/>
      <c r="F401" s="27"/>
      <c r="G401" s="27"/>
      <c r="H401" s="27"/>
      <c r="I401" s="27"/>
      <c r="J401" s="27"/>
      <c r="K401" s="27"/>
      <c r="L401" s="27"/>
      <c r="M401" s="27"/>
      <c r="N401" s="27"/>
      <c r="O401" s="27"/>
      <c r="P401" s="27"/>
      <c r="Q401" s="27"/>
      <c r="R401" s="27"/>
      <c r="S401" s="27"/>
      <c r="T401" s="27"/>
      <c r="U401" s="82"/>
      <c r="V401" s="27"/>
      <c r="W401" s="207"/>
      <c r="X401" s="207"/>
      <c r="Y401" s="207"/>
      <c r="Z401" s="207"/>
      <c r="AA401" s="207"/>
      <c r="AB401" s="207"/>
      <c r="AC401" s="20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row>
    <row r="402" spans="2:53" s="28" customFormat="1" ht="13.8">
      <c r="B402" s="27"/>
      <c r="C402" s="27"/>
      <c r="D402" s="27"/>
      <c r="E402" s="27"/>
      <c r="F402" s="27"/>
      <c r="G402" s="27"/>
      <c r="H402" s="27"/>
      <c r="I402" s="27"/>
      <c r="J402" s="27"/>
      <c r="K402" s="27"/>
      <c r="L402" s="27"/>
      <c r="M402" s="27"/>
      <c r="N402" s="27"/>
      <c r="O402" s="27"/>
      <c r="P402" s="27"/>
      <c r="Q402" s="27"/>
      <c r="R402" s="27"/>
      <c r="S402" s="27"/>
      <c r="T402" s="27"/>
      <c r="U402" s="82"/>
      <c r="V402" s="27"/>
      <c r="W402" s="207"/>
      <c r="X402" s="207"/>
      <c r="Y402" s="207"/>
      <c r="Z402" s="207"/>
      <c r="AA402" s="207"/>
      <c r="AB402" s="207"/>
      <c r="AC402" s="20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row>
    <row r="403" spans="2:53" s="28" customFormat="1" ht="13.8">
      <c r="B403" s="27"/>
      <c r="C403" s="27"/>
      <c r="D403" s="27"/>
      <c r="E403" s="27"/>
      <c r="F403" s="27"/>
      <c r="G403" s="27"/>
      <c r="H403" s="27"/>
      <c r="I403" s="27"/>
      <c r="J403" s="27"/>
      <c r="K403" s="27"/>
      <c r="L403" s="27"/>
      <c r="M403" s="27"/>
      <c r="N403" s="27"/>
      <c r="O403" s="27"/>
      <c r="P403" s="27"/>
      <c r="Q403" s="27"/>
      <c r="R403" s="27"/>
      <c r="S403" s="27"/>
      <c r="T403" s="27"/>
      <c r="U403" s="82"/>
      <c r="V403" s="27"/>
      <c r="W403" s="207"/>
      <c r="X403" s="207"/>
      <c r="Y403" s="207"/>
      <c r="Z403" s="207"/>
      <c r="AA403" s="207"/>
      <c r="AB403" s="207"/>
      <c r="AC403" s="20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row>
    <row r="404" spans="2:53" s="28" customFormat="1" ht="13.8">
      <c r="B404" s="27"/>
      <c r="C404" s="27"/>
      <c r="D404" s="27"/>
      <c r="E404" s="27"/>
      <c r="F404" s="27"/>
      <c r="G404" s="27"/>
      <c r="H404" s="27"/>
      <c r="I404" s="27"/>
      <c r="J404" s="27"/>
      <c r="K404" s="27"/>
      <c r="L404" s="27"/>
      <c r="M404" s="27"/>
      <c r="N404" s="27"/>
      <c r="O404" s="27"/>
      <c r="P404" s="27"/>
      <c r="Q404" s="27"/>
      <c r="R404" s="27"/>
      <c r="S404" s="27"/>
      <c r="T404" s="27"/>
      <c r="U404" s="82"/>
      <c r="V404" s="27"/>
      <c r="W404" s="207"/>
      <c r="X404" s="207"/>
      <c r="Y404" s="207"/>
      <c r="Z404" s="207"/>
      <c r="AA404" s="207"/>
      <c r="AB404" s="207"/>
      <c r="AC404" s="20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row>
    <row r="405" spans="2:53" s="28" customFormat="1" ht="13.8">
      <c r="B405" s="27"/>
      <c r="C405" s="27"/>
      <c r="D405" s="27"/>
      <c r="E405" s="27"/>
      <c r="F405" s="27"/>
      <c r="G405" s="27"/>
      <c r="H405" s="27"/>
      <c r="I405" s="27"/>
      <c r="J405" s="27"/>
      <c r="K405" s="27"/>
      <c r="L405" s="27"/>
      <c r="M405" s="27"/>
      <c r="N405" s="27"/>
      <c r="O405" s="27"/>
      <c r="P405" s="27"/>
      <c r="Q405" s="27"/>
      <c r="R405" s="27"/>
      <c r="S405" s="27"/>
      <c r="T405" s="27"/>
      <c r="U405" s="82"/>
      <c r="V405" s="27"/>
      <c r="W405" s="207"/>
      <c r="X405" s="207"/>
      <c r="Y405" s="207"/>
      <c r="Z405" s="207"/>
      <c r="AA405" s="207"/>
      <c r="AB405" s="207"/>
      <c r="AC405" s="20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row>
    <row r="406" spans="2:53" s="28" customFormat="1" ht="13.8">
      <c r="B406" s="27"/>
      <c r="C406" s="27"/>
      <c r="D406" s="27"/>
      <c r="E406" s="27"/>
      <c r="F406" s="27"/>
      <c r="G406" s="27"/>
      <c r="H406" s="27"/>
      <c r="I406" s="27"/>
      <c r="J406" s="27"/>
      <c r="K406" s="27"/>
      <c r="L406" s="27"/>
      <c r="M406" s="27"/>
      <c r="N406" s="27"/>
      <c r="O406" s="27"/>
      <c r="P406" s="27"/>
      <c r="Q406" s="27"/>
      <c r="R406" s="27"/>
      <c r="S406" s="27"/>
      <c r="T406" s="27"/>
      <c r="U406" s="82"/>
      <c r="V406" s="27"/>
      <c r="W406" s="207"/>
      <c r="X406" s="207"/>
      <c r="Y406" s="207"/>
      <c r="Z406" s="207"/>
      <c r="AA406" s="207"/>
      <c r="AB406" s="207"/>
      <c r="AC406" s="20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row>
    <row r="407" spans="2:53" s="28" customFormat="1" ht="13.8">
      <c r="B407" s="27"/>
      <c r="C407" s="27"/>
      <c r="D407" s="27"/>
      <c r="E407" s="27"/>
      <c r="F407" s="27"/>
      <c r="G407" s="27"/>
      <c r="H407" s="27"/>
      <c r="I407" s="27"/>
      <c r="J407" s="27"/>
      <c r="K407" s="27"/>
      <c r="L407" s="27"/>
      <c r="M407" s="27"/>
      <c r="N407" s="27"/>
      <c r="O407" s="27"/>
      <c r="P407" s="27"/>
      <c r="Q407" s="27"/>
      <c r="R407" s="27"/>
      <c r="S407" s="27"/>
      <c r="T407" s="27"/>
      <c r="U407" s="82"/>
      <c r="V407" s="27"/>
      <c r="W407" s="207"/>
      <c r="X407" s="207"/>
      <c r="Y407" s="207"/>
      <c r="Z407" s="207"/>
      <c r="AA407" s="207"/>
      <c r="AB407" s="207"/>
      <c r="AC407" s="20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row>
    <row r="408" spans="2:53" s="28" customFormat="1" ht="13.8">
      <c r="B408" s="27"/>
      <c r="C408" s="27"/>
      <c r="D408" s="27"/>
      <c r="E408" s="27"/>
      <c r="F408" s="27"/>
      <c r="G408" s="27"/>
      <c r="H408" s="27"/>
      <c r="I408" s="27"/>
      <c r="J408" s="27"/>
      <c r="K408" s="27"/>
      <c r="L408" s="27"/>
      <c r="M408" s="27"/>
      <c r="N408" s="27"/>
      <c r="O408" s="27"/>
      <c r="P408" s="27"/>
      <c r="Q408" s="27"/>
      <c r="R408" s="27"/>
      <c r="S408" s="27"/>
      <c r="T408" s="27"/>
      <c r="U408" s="82"/>
      <c r="V408" s="27"/>
      <c r="W408" s="207"/>
      <c r="X408" s="207"/>
      <c r="Y408" s="207"/>
      <c r="Z408" s="207"/>
      <c r="AA408" s="207"/>
      <c r="AB408" s="207"/>
      <c r="AC408" s="20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row>
    <row r="409" spans="2:53" s="28" customFormat="1" ht="13.8">
      <c r="B409" s="27"/>
      <c r="C409" s="27"/>
      <c r="D409" s="27"/>
      <c r="E409" s="27"/>
      <c r="F409" s="27"/>
      <c r="G409" s="27"/>
      <c r="H409" s="27"/>
      <c r="I409" s="27"/>
      <c r="J409" s="27"/>
      <c r="K409" s="27"/>
      <c r="L409" s="27"/>
      <c r="M409" s="27"/>
      <c r="N409" s="27"/>
      <c r="O409" s="27"/>
      <c r="P409" s="27"/>
      <c r="Q409" s="27"/>
      <c r="R409" s="27"/>
      <c r="S409" s="27"/>
      <c r="T409" s="27"/>
      <c r="U409" s="82"/>
      <c r="V409" s="27"/>
      <c r="W409" s="207"/>
      <c r="X409" s="207"/>
      <c r="Y409" s="207"/>
      <c r="Z409" s="207"/>
      <c r="AA409" s="207"/>
      <c r="AB409" s="207"/>
      <c r="AC409" s="20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row>
    <row r="410" spans="2:53" s="28" customFormat="1" ht="13.8">
      <c r="B410" s="27"/>
      <c r="C410" s="27"/>
      <c r="D410" s="27"/>
      <c r="E410" s="27"/>
      <c r="F410" s="27"/>
      <c r="G410" s="27"/>
      <c r="H410" s="27"/>
      <c r="I410" s="27"/>
      <c r="J410" s="27"/>
      <c r="K410" s="27"/>
      <c r="L410" s="27"/>
      <c r="M410" s="27"/>
      <c r="N410" s="27"/>
      <c r="O410" s="27"/>
      <c r="P410" s="27"/>
      <c r="Q410" s="27"/>
      <c r="R410" s="27"/>
      <c r="S410" s="27"/>
      <c r="T410" s="27"/>
      <c r="U410" s="82"/>
      <c r="V410" s="27"/>
      <c r="W410" s="207"/>
      <c r="X410" s="207"/>
      <c r="Y410" s="207"/>
      <c r="Z410" s="207"/>
      <c r="AA410" s="207"/>
      <c r="AB410" s="207"/>
      <c r="AC410" s="20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row>
    <row r="411" spans="2:53" s="28" customFormat="1" ht="13.8">
      <c r="B411" s="27"/>
      <c r="C411" s="27"/>
      <c r="D411" s="27"/>
      <c r="E411" s="27"/>
      <c r="F411" s="27"/>
      <c r="G411" s="27"/>
      <c r="H411" s="27"/>
      <c r="I411" s="27"/>
      <c r="J411" s="27"/>
      <c r="K411" s="27"/>
      <c r="L411" s="27"/>
      <c r="M411" s="27"/>
      <c r="N411" s="27"/>
      <c r="O411" s="27"/>
      <c r="P411" s="27"/>
      <c r="Q411" s="27"/>
      <c r="R411" s="27"/>
      <c r="S411" s="27"/>
      <c r="T411" s="27"/>
      <c r="U411" s="82"/>
      <c r="V411" s="27"/>
      <c r="W411" s="207"/>
      <c r="X411" s="207"/>
      <c r="Y411" s="207"/>
      <c r="Z411" s="207"/>
      <c r="AA411" s="207"/>
      <c r="AB411" s="207"/>
      <c r="AC411" s="20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row>
    <row r="412" spans="2:53" s="28" customFormat="1" ht="13.8">
      <c r="B412" s="27"/>
      <c r="C412" s="27"/>
      <c r="D412" s="27"/>
      <c r="E412" s="27"/>
      <c r="F412" s="27"/>
      <c r="G412" s="27"/>
      <c r="H412" s="27"/>
      <c r="I412" s="27"/>
      <c r="J412" s="27"/>
      <c r="K412" s="27"/>
      <c r="L412" s="27"/>
      <c r="M412" s="27"/>
      <c r="N412" s="27"/>
      <c r="O412" s="27"/>
      <c r="P412" s="27"/>
      <c r="Q412" s="27"/>
      <c r="R412" s="27"/>
      <c r="S412" s="27"/>
      <c r="T412" s="27"/>
      <c r="U412" s="82"/>
      <c r="V412" s="27"/>
      <c r="W412" s="207"/>
      <c r="X412" s="207"/>
      <c r="Y412" s="207"/>
      <c r="Z412" s="207"/>
      <c r="AA412" s="207"/>
      <c r="AB412" s="207"/>
      <c r="AC412" s="20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row>
    <row r="413" spans="2:53" s="28" customFormat="1" ht="13.8">
      <c r="B413" s="27"/>
      <c r="C413" s="27"/>
      <c r="D413" s="27"/>
      <c r="E413" s="27"/>
      <c r="F413" s="27"/>
      <c r="G413" s="27"/>
      <c r="H413" s="27"/>
      <c r="I413" s="27"/>
      <c r="J413" s="27"/>
      <c r="K413" s="27"/>
      <c r="L413" s="27"/>
      <c r="M413" s="27"/>
      <c r="N413" s="27"/>
      <c r="O413" s="27"/>
      <c r="P413" s="27"/>
      <c r="Q413" s="27"/>
      <c r="R413" s="27"/>
      <c r="S413" s="27"/>
      <c r="T413" s="27"/>
      <c r="U413" s="82"/>
      <c r="V413" s="27"/>
      <c r="W413" s="207"/>
      <c r="X413" s="207"/>
      <c r="Y413" s="207"/>
      <c r="Z413" s="207"/>
      <c r="AA413" s="207"/>
      <c r="AB413" s="207"/>
      <c r="AC413" s="20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row>
    <row r="414" spans="2:53" s="28" customFormat="1" ht="13.8">
      <c r="B414" s="27"/>
      <c r="C414" s="27"/>
      <c r="D414" s="27"/>
      <c r="E414" s="27"/>
      <c r="F414" s="27"/>
      <c r="G414" s="27"/>
      <c r="H414" s="27"/>
      <c r="I414" s="27"/>
      <c r="J414" s="27"/>
      <c r="K414" s="27"/>
      <c r="L414" s="27"/>
      <c r="M414" s="27"/>
      <c r="N414" s="27"/>
      <c r="O414" s="27"/>
      <c r="P414" s="27"/>
      <c r="Q414" s="27"/>
      <c r="R414" s="27"/>
      <c r="S414" s="27"/>
      <c r="T414" s="27"/>
      <c r="U414" s="82"/>
      <c r="V414" s="27"/>
      <c r="W414" s="207"/>
      <c r="X414" s="207"/>
      <c r="Y414" s="207"/>
      <c r="Z414" s="207"/>
      <c r="AA414" s="207"/>
      <c r="AB414" s="207"/>
      <c r="AC414" s="20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row>
    <row r="415" spans="2:53" s="28" customFormat="1" ht="13.8">
      <c r="B415" s="27"/>
      <c r="C415" s="27"/>
      <c r="D415" s="27"/>
      <c r="E415" s="27"/>
      <c r="F415" s="27"/>
      <c r="G415" s="27"/>
      <c r="H415" s="27"/>
      <c r="I415" s="27"/>
      <c r="J415" s="27"/>
      <c r="K415" s="27"/>
      <c r="L415" s="27"/>
      <c r="M415" s="27"/>
      <c r="N415" s="27"/>
      <c r="O415" s="27"/>
      <c r="P415" s="27"/>
      <c r="Q415" s="27"/>
      <c r="R415" s="27"/>
      <c r="S415" s="27"/>
      <c r="T415" s="27"/>
      <c r="U415" s="82"/>
      <c r="V415" s="27"/>
      <c r="W415" s="207"/>
      <c r="X415" s="207"/>
      <c r="Y415" s="207"/>
      <c r="Z415" s="207"/>
      <c r="AA415" s="207"/>
      <c r="AB415" s="207"/>
      <c r="AC415" s="20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row>
    <row r="416" spans="2:53" s="28" customFormat="1" ht="13.8">
      <c r="B416" s="27"/>
      <c r="C416" s="27"/>
      <c r="D416" s="27"/>
      <c r="E416" s="27"/>
      <c r="F416" s="27"/>
      <c r="G416" s="27"/>
      <c r="H416" s="27"/>
      <c r="I416" s="27"/>
      <c r="J416" s="27"/>
      <c r="K416" s="27"/>
      <c r="L416" s="27"/>
      <c r="M416" s="27"/>
      <c r="N416" s="27"/>
      <c r="O416" s="27"/>
      <c r="P416" s="27"/>
      <c r="Q416" s="27"/>
      <c r="R416" s="27"/>
      <c r="S416" s="27"/>
      <c r="T416" s="27"/>
      <c r="U416" s="82"/>
      <c r="V416" s="27"/>
      <c r="W416" s="207"/>
      <c r="X416" s="207"/>
      <c r="Y416" s="207"/>
      <c r="Z416" s="207"/>
      <c r="AA416" s="207"/>
      <c r="AB416" s="207"/>
      <c r="AC416" s="20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row>
    <row r="417" spans="2:53" s="28" customFormat="1" ht="13.8">
      <c r="B417" s="27"/>
      <c r="C417" s="27"/>
      <c r="D417" s="27"/>
      <c r="E417" s="27"/>
      <c r="F417" s="27"/>
      <c r="G417" s="27"/>
      <c r="H417" s="27"/>
      <c r="I417" s="27"/>
      <c r="J417" s="27"/>
      <c r="K417" s="27"/>
      <c r="L417" s="27"/>
      <c r="M417" s="27"/>
      <c r="N417" s="27"/>
      <c r="O417" s="27"/>
      <c r="P417" s="27"/>
      <c r="Q417" s="27"/>
      <c r="R417" s="27"/>
      <c r="S417" s="27"/>
      <c r="T417" s="27"/>
      <c r="U417" s="82"/>
      <c r="V417" s="27"/>
      <c r="W417" s="207"/>
      <c r="X417" s="207"/>
      <c r="Y417" s="207"/>
      <c r="Z417" s="207"/>
      <c r="AA417" s="207"/>
      <c r="AB417" s="207"/>
      <c r="AC417" s="20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row>
    <row r="418" spans="2:53" s="28" customFormat="1" ht="13.8">
      <c r="B418" s="27"/>
      <c r="C418" s="27"/>
      <c r="D418" s="27"/>
      <c r="E418" s="27"/>
      <c r="F418" s="27"/>
      <c r="G418" s="27"/>
      <c r="H418" s="27"/>
      <c r="I418" s="27"/>
      <c r="J418" s="27"/>
      <c r="K418" s="27"/>
      <c r="L418" s="27"/>
      <c r="M418" s="27"/>
      <c r="N418" s="27"/>
      <c r="O418" s="27"/>
      <c r="P418" s="27"/>
      <c r="Q418" s="27"/>
      <c r="R418" s="27"/>
      <c r="S418" s="27"/>
      <c r="T418" s="27"/>
      <c r="U418" s="82"/>
      <c r="V418" s="27"/>
      <c r="W418" s="207"/>
      <c r="X418" s="207"/>
      <c r="Y418" s="207"/>
      <c r="Z418" s="207"/>
      <c r="AA418" s="207"/>
      <c r="AB418" s="207"/>
      <c r="AC418" s="20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row>
    <row r="419" spans="2:53" s="28" customFormat="1" ht="13.8">
      <c r="B419" s="27"/>
      <c r="C419" s="27"/>
      <c r="D419" s="27"/>
      <c r="E419" s="27"/>
      <c r="F419" s="27"/>
      <c r="G419" s="27"/>
      <c r="H419" s="27"/>
      <c r="I419" s="27"/>
      <c r="J419" s="27"/>
      <c r="K419" s="27"/>
      <c r="L419" s="27"/>
      <c r="M419" s="27"/>
      <c r="N419" s="27"/>
      <c r="O419" s="27"/>
      <c r="P419" s="27"/>
      <c r="Q419" s="27"/>
      <c r="R419" s="27"/>
      <c r="S419" s="27"/>
      <c r="T419" s="27"/>
      <c r="U419" s="82"/>
      <c r="V419" s="27"/>
      <c r="W419" s="207"/>
      <c r="X419" s="207"/>
      <c r="Y419" s="207"/>
      <c r="Z419" s="207"/>
      <c r="AA419" s="207"/>
      <c r="AB419" s="207"/>
      <c r="AC419" s="20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row>
    <row r="420" spans="2:53" s="28" customFormat="1" ht="13.8">
      <c r="B420" s="27"/>
      <c r="C420" s="27"/>
      <c r="D420" s="27"/>
      <c r="E420" s="27"/>
      <c r="F420" s="27"/>
      <c r="G420" s="27"/>
      <c r="H420" s="27"/>
      <c r="I420" s="27"/>
      <c r="J420" s="27"/>
      <c r="K420" s="27"/>
      <c r="L420" s="27"/>
      <c r="M420" s="27"/>
      <c r="N420" s="27"/>
      <c r="O420" s="27"/>
      <c r="P420" s="27"/>
      <c r="Q420" s="27"/>
      <c r="R420" s="27"/>
      <c r="S420" s="27"/>
      <c r="T420" s="27"/>
      <c r="U420" s="82"/>
      <c r="V420" s="27"/>
      <c r="W420" s="207"/>
      <c r="X420" s="207"/>
      <c r="Y420" s="207"/>
      <c r="Z420" s="207"/>
      <c r="AA420" s="207"/>
      <c r="AB420" s="207"/>
      <c r="AC420" s="20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row>
    <row r="421" spans="2:53" s="28" customFormat="1" ht="13.8">
      <c r="B421" s="27"/>
      <c r="C421" s="27"/>
      <c r="D421" s="27"/>
      <c r="E421" s="27"/>
      <c r="F421" s="27"/>
      <c r="G421" s="27"/>
      <c r="H421" s="27"/>
      <c r="I421" s="27"/>
      <c r="J421" s="27"/>
      <c r="K421" s="27"/>
      <c r="L421" s="27"/>
      <c r="M421" s="27"/>
      <c r="N421" s="27"/>
      <c r="O421" s="27"/>
      <c r="P421" s="27"/>
      <c r="Q421" s="27"/>
      <c r="R421" s="27"/>
      <c r="S421" s="27"/>
      <c r="T421" s="27"/>
      <c r="U421" s="82"/>
      <c r="V421" s="27"/>
      <c r="W421" s="207"/>
      <c r="X421" s="207"/>
      <c r="Y421" s="207"/>
      <c r="Z421" s="207"/>
      <c r="AA421" s="207"/>
      <c r="AB421" s="207"/>
      <c r="AC421" s="20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row>
    <row r="422" spans="2:53" s="28" customFormat="1" ht="13.8">
      <c r="B422" s="27"/>
      <c r="C422" s="27"/>
      <c r="D422" s="27"/>
      <c r="E422" s="27"/>
      <c r="F422" s="27"/>
      <c r="G422" s="27"/>
      <c r="H422" s="27"/>
      <c r="I422" s="27"/>
      <c r="J422" s="27"/>
      <c r="K422" s="27"/>
      <c r="L422" s="27"/>
      <c r="M422" s="27"/>
      <c r="N422" s="27"/>
      <c r="O422" s="27"/>
      <c r="P422" s="27"/>
      <c r="Q422" s="27"/>
      <c r="R422" s="27"/>
      <c r="S422" s="27"/>
      <c r="T422" s="27"/>
      <c r="U422" s="82"/>
      <c r="V422" s="27"/>
      <c r="W422" s="207"/>
      <c r="X422" s="207"/>
      <c r="Y422" s="207"/>
      <c r="Z422" s="207"/>
      <c r="AA422" s="207"/>
      <c r="AB422" s="207"/>
      <c r="AC422" s="20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row>
    <row r="423" spans="2:53" s="28" customFormat="1" ht="13.8">
      <c r="B423" s="27"/>
      <c r="C423" s="27"/>
      <c r="D423" s="27"/>
      <c r="E423" s="27"/>
      <c r="F423" s="27"/>
      <c r="G423" s="27"/>
      <c r="H423" s="27"/>
      <c r="I423" s="27"/>
      <c r="J423" s="27"/>
      <c r="K423" s="27"/>
      <c r="L423" s="27"/>
      <c r="M423" s="27"/>
      <c r="N423" s="27"/>
      <c r="O423" s="27"/>
      <c r="P423" s="27"/>
      <c r="Q423" s="27"/>
      <c r="R423" s="27"/>
      <c r="S423" s="27"/>
      <c r="T423" s="27"/>
      <c r="U423" s="82"/>
      <c r="V423" s="27"/>
      <c r="W423" s="207"/>
      <c r="X423" s="207"/>
      <c r="Y423" s="207"/>
      <c r="Z423" s="207"/>
      <c r="AA423" s="207"/>
      <c r="AB423" s="207"/>
      <c r="AC423" s="20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row>
    <row r="424" spans="2:53" s="28" customFormat="1" ht="13.8">
      <c r="B424" s="27"/>
      <c r="C424" s="27"/>
      <c r="D424" s="27"/>
      <c r="E424" s="27"/>
      <c r="F424" s="27"/>
      <c r="G424" s="27"/>
      <c r="H424" s="27"/>
      <c r="I424" s="27"/>
      <c r="J424" s="27"/>
      <c r="K424" s="27"/>
      <c r="L424" s="27"/>
      <c r="M424" s="27"/>
      <c r="N424" s="27"/>
      <c r="O424" s="27"/>
      <c r="P424" s="27"/>
      <c r="Q424" s="27"/>
      <c r="R424" s="27"/>
      <c r="S424" s="27"/>
      <c r="T424" s="27"/>
      <c r="U424" s="82"/>
      <c r="V424" s="27"/>
      <c r="W424" s="207"/>
      <c r="X424" s="207"/>
      <c r="Y424" s="207"/>
      <c r="Z424" s="207"/>
      <c r="AA424" s="207"/>
      <c r="AB424" s="207"/>
      <c r="AC424" s="20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row>
  </sheetData>
  <customSheetViews>
    <customSheetView guid="{E4D3EFDE-3F47-4864-B9A6-C72AEE5B8BEE}" scale="90" showPageBreaks="1" showGridLines="0" fitToPage="1" printArea="1" topLeftCell="B13">
      <selection activeCell="U53" sqref="U53"/>
      <pageMargins left="0.11811023622047245" right="0" top="0.9055118110236221" bottom="0.62992125984251968" header="0.35433070866141736" footer="0.19685039370078741"/>
      <pageSetup scale="96" orientation="landscape" r:id="rId1"/>
      <headerFooter>
        <oddHeader>&amp;L&amp;G&amp;R&amp;G</oddHeader>
        <oddFooter>&amp;R&amp;G</oddFooter>
      </headerFooter>
    </customSheetView>
  </customSheetViews>
  <mergeCells count="8">
    <mergeCell ref="H44:N44"/>
    <mergeCell ref="B5:T5"/>
    <mergeCell ref="B42:G42"/>
    <mergeCell ref="H42:N42"/>
    <mergeCell ref="H43:N43"/>
    <mergeCell ref="Q42:R42"/>
    <mergeCell ref="Q43:R43"/>
    <mergeCell ref="B7:T7"/>
  </mergeCells>
  <conditionalFormatting sqref="N11:S13 T11:T41 N24:S41">
    <cfRule type="cellIs" dxfId="64" priority="10" operator="equal">
      <formula>0</formula>
    </cfRule>
  </conditionalFormatting>
  <conditionalFormatting sqref="N19:S19">
    <cfRule type="cellIs" dxfId="63" priority="8" operator="equal">
      <formula>0</formula>
    </cfRule>
  </conditionalFormatting>
  <conditionalFormatting sqref="N52:S54">
    <cfRule type="containsText" dxfId="62" priority="23" operator="containsText" text="Incorrecto">
      <formula>NOT(ISERROR(SEARCH("Incorrecto",N52)))</formula>
    </cfRule>
  </conditionalFormatting>
  <conditionalFormatting sqref="O44:P44 S44:T44 N45:T45">
    <cfRule type="cellIs" dxfId="61" priority="50" operator="equal">
      <formula>0</formula>
    </cfRule>
  </conditionalFormatting>
  <conditionalFormatting sqref="P43">
    <cfRule type="cellIs" dxfId="60" priority="1" operator="equal">
      <formula>0</formula>
    </cfRule>
  </conditionalFormatting>
  <conditionalFormatting sqref="U12">
    <cfRule type="containsText" dxfId="59" priority="46" operator="containsText" text="Incorrecto">
      <formula>NOT(ISERROR(SEARCH("Incorrecto",U12)))</formula>
    </cfRule>
  </conditionalFormatting>
  <conditionalFormatting sqref="U19">
    <cfRule type="containsText" dxfId="58" priority="45" operator="containsText" text="Incorrecto">
      <formula>NOT(ISERROR(SEARCH("Incorrecto",U19)))</formula>
    </cfRule>
  </conditionalFormatting>
  <conditionalFormatting sqref="U26">
    <cfRule type="containsText" dxfId="57" priority="44" operator="containsText" text="Incorrecto">
      <formula>NOT(ISERROR(SEARCH("Incorrecto",U26)))</formula>
    </cfRule>
  </conditionalFormatting>
  <conditionalFormatting sqref="U31">
    <cfRule type="containsText" dxfId="56" priority="43" operator="containsText" text="Incorrecto">
      <formula>NOT(ISERROR(SEARCH("Incorrecto",U31)))</formula>
    </cfRule>
  </conditionalFormatting>
  <conditionalFormatting sqref="U36">
    <cfRule type="containsText" dxfId="55" priority="42" operator="containsText" text="Incorrecto">
      <formula>NOT(ISERROR(SEARCH("Incorrecto",U36)))</formula>
    </cfRule>
  </conditionalFormatting>
  <conditionalFormatting sqref="U39">
    <cfRule type="containsText" dxfId="54" priority="41" operator="containsText" text="Incorrecto">
      <formula>NOT(ISERROR(SEARCH("Incorrecto",U39)))</formula>
    </cfRule>
  </conditionalFormatting>
  <pageMargins left="0.27559055118110237" right="0.11811023622047245" top="1.1023622047244095" bottom="0.70866141732283472" header="0.35433070866141736" footer="0.19685039370078741"/>
  <pageSetup scale="94" fitToHeight="0" orientation="landscape" r:id="rId2"/>
  <headerFooter>
    <oddHeader>&amp;L&amp;G&amp;R&amp;G</oddHeader>
    <oddFooter>&amp;R&amp;G</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J44"/>
  <sheetViews>
    <sheetView showGridLines="0" view="pageBreakPreview" topLeftCell="A10" zoomScaleNormal="60" zoomScaleSheetLayoutView="100" workbookViewId="0">
      <selection activeCell="B12" sqref="B12"/>
    </sheetView>
  </sheetViews>
  <sheetFormatPr baseColWidth="10" defaultColWidth="11.44140625" defaultRowHeight="14.4"/>
  <cols>
    <col min="1" max="1" width="46.6640625" style="12" customWidth="1"/>
    <col min="2" max="2" width="19.6640625" style="12" customWidth="1"/>
    <col min="3" max="3" width="20.5546875" style="12" customWidth="1"/>
    <col min="4" max="5" width="20.109375" style="12" customWidth="1"/>
    <col min="6" max="6" width="14.5546875" style="12" customWidth="1"/>
    <col min="7" max="7" width="36" style="12" customWidth="1"/>
    <col min="8" max="8" width="2.88671875" style="12" customWidth="1"/>
    <col min="9" max="9" width="14.44140625" style="12" bestFit="1" customWidth="1"/>
    <col min="10" max="16384" width="11.44140625" style="12"/>
  </cols>
  <sheetData>
    <row r="1" spans="1:10" ht="15" customHeight="1">
      <c r="A1" s="378" t="s">
        <v>247</v>
      </c>
      <c r="B1" s="378"/>
      <c r="C1" s="378"/>
      <c r="D1" s="378"/>
      <c r="E1" s="378"/>
      <c r="F1" s="378"/>
      <c r="G1" s="378"/>
    </row>
    <row r="2" spans="1:10" ht="15" customHeight="1">
      <c r="A2" s="378" t="s">
        <v>249</v>
      </c>
      <c r="B2" s="378"/>
      <c r="C2" s="378"/>
      <c r="D2" s="378"/>
      <c r="E2" s="378"/>
      <c r="F2" s="378"/>
      <c r="G2" s="378"/>
    </row>
    <row r="3" spans="1:10" ht="31.8" customHeight="1">
      <c r="A3" s="378" t="s">
        <v>533</v>
      </c>
      <c r="B3" s="378"/>
      <c r="C3" s="378"/>
      <c r="D3" s="378"/>
      <c r="E3" s="378"/>
      <c r="F3" s="378"/>
      <c r="G3" s="378"/>
    </row>
    <row r="4" spans="1:10" ht="15" customHeight="1">
      <c r="A4" s="379"/>
      <c r="B4" s="379"/>
      <c r="C4" s="379"/>
      <c r="D4" s="379"/>
      <c r="E4" s="379"/>
      <c r="F4" s="379"/>
      <c r="G4" s="379"/>
    </row>
    <row r="5" spans="1:10" ht="15" customHeight="1">
      <c r="A5" s="182"/>
      <c r="B5" s="182"/>
      <c r="C5" s="380" t="s">
        <v>117</v>
      </c>
      <c r="D5" s="380"/>
      <c r="E5" s="380"/>
      <c r="F5" s="381">
        <f>SUM(B10:B13)</f>
        <v>12188285.93</v>
      </c>
      <c r="G5" s="381"/>
      <c r="J5" s="280"/>
    </row>
    <row r="6" spans="1:10" ht="15" customHeight="1">
      <c r="A6" s="182"/>
      <c r="B6" s="182"/>
      <c r="C6" s="182"/>
      <c r="D6" s="182"/>
      <c r="E6" s="182"/>
      <c r="F6" s="182"/>
      <c r="G6" s="183"/>
    </row>
    <row r="7" spans="1:10" ht="19.95" customHeight="1">
      <c r="A7" s="373" t="s">
        <v>487</v>
      </c>
      <c r="B7" s="373"/>
      <c r="C7" s="373"/>
      <c r="D7" s="373"/>
      <c r="E7" s="373"/>
      <c r="F7" s="373"/>
      <c r="G7" s="373"/>
    </row>
    <row r="8" spans="1:10" ht="15" customHeight="1">
      <c r="A8" s="374" t="s">
        <v>118</v>
      </c>
      <c r="B8" s="376" t="s">
        <v>119</v>
      </c>
      <c r="C8" s="376" t="s">
        <v>120</v>
      </c>
      <c r="D8" s="376"/>
      <c r="E8" s="376"/>
      <c r="F8" s="376" t="s">
        <v>121</v>
      </c>
      <c r="G8" s="376" t="s">
        <v>122</v>
      </c>
    </row>
    <row r="9" spans="1:10" ht="15" customHeight="1">
      <c r="A9" s="375"/>
      <c r="B9" s="377"/>
      <c r="C9" s="184" t="s">
        <v>123</v>
      </c>
      <c r="D9" s="184" t="s">
        <v>124</v>
      </c>
      <c r="E9" s="184" t="s">
        <v>125</v>
      </c>
      <c r="F9" s="377"/>
      <c r="G9" s="377"/>
    </row>
    <row r="10" spans="1:10" s="13" customFormat="1" ht="144">
      <c r="A10" s="274" t="s">
        <v>496</v>
      </c>
      <c r="B10" s="275">
        <v>236774.04</v>
      </c>
      <c r="C10" s="276" t="s">
        <v>497</v>
      </c>
      <c r="D10" s="276" t="s">
        <v>498</v>
      </c>
      <c r="E10" s="277" t="s">
        <v>499</v>
      </c>
      <c r="F10" s="277" t="s">
        <v>531</v>
      </c>
      <c r="G10" s="277" t="s">
        <v>531</v>
      </c>
    </row>
    <row r="11" spans="1:10" ht="165.6">
      <c r="A11" s="278" t="s">
        <v>506</v>
      </c>
      <c r="B11" s="281">
        <v>3430014.34</v>
      </c>
      <c r="C11" s="273" t="s">
        <v>497</v>
      </c>
      <c r="D11" s="273" t="s">
        <v>498</v>
      </c>
      <c r="E11" s="273" t="s">
        <v>507</v>
      </c>
      <c r="F11" s="277" t="s">
        <v>531</v>
      </c>
      <c r="G11" s="277" t="s">
        <v>531</v>
      </c>
    </row>
    <row r="12" spans="1:10" ht="124.2">
      <c r="A12" s="278" t="s">
        <v>514</v>
      </c>
      <c r="B12" s="281">
        <v>1695279.05</v>
      </c>
      <c r="C12" s="273" t="s">
        <v>497</v>
      </c>
      <c r="D12" s="273" t="s">
        <v>498</v>
      </c>
      <c r="E12" s="273" t="s">
        <v>515</v>
      </c>
      <c r="F12" s="277" t="s">
        <v>531</v>
      </c>
      <c r="G12" s="277" t="s">
        <v>531</v>
      </c>
    </row>
    <row r="13" spans="1:10" ht="55.2">
      <c r="A13" s="278" t="s">
        <v>518</v>
      </c>
      <c r="B13" s="281">
        <v>6826218.5</v>
      </c>
      <c r="C13" s="273" t="s">
        <v>497</v>
      </c>
      <c r="D13" s="273" t="s">
        <v>498</v>
      </c>
      <c r="E13" s="273" t="s">
        <v>519</v>
      </c>
      <c r="F13" s="277" t="s">
        <v>531</v>
      </c>
      <c r="G13" s="277" t="s">
        <v>531</v>
      </c>
    </row>
    <row r="14" spans="1:10" ht="30.6" customHeight="1">
      <c r="A14" s="382" t="s">
        <v>534</v>
      </c>
      <c r="B14" s="382"/>
      <c r="C14" s="382"/>
      <c r="D14" s="382"/>
      <c r="E14" s="382"/>
      <c r="F14" s="382"/>
      <c r="G14" s="382"/>
    </row>
    <row r="15" spans="1:10" ht="15.75" customHeight="1">
      <c r="A15" s="200"/>
      <c r="B15" s="200"/>
      <c r="C15" s="200"/>
      <c r="D15" s="200"/>
      <c r="E15" s="200"/>
      <c r="F15" s="200"/>
      <c r="G15" s="200"/>
    </row>
    <row r="16" spans="1:10" ht="15.75" customHeight="1">
      <c r="A16" s="200"/>
      <c r="B16" s="200"/>
      <c r="C16" s="200"/>
      <c r="D16" s="200"/>
      <c r="E16" s="200"/>
      <c r="F16" s="200"/>
      <c r="G16" s="200"/>
    </row>
    <row r="17" spans="1:7" s="11" customFormat="1">
      <c r="A17" s="172" t="s">
        <v>269</v>
      </c>
      <c r="B17" s="179"/>
      <c r="C17" s="179"/>
      <c r="D17" s="179"/>
      <c r="E17" s="180" t="s">
        <v>44</v>
      </c>
      <c r="F17" s="1"/>
      <c r="G17" s="181"/>
    </row>
    <row r="18" spans="1:7" s="11" customFormat="1">
      <c r="A18" s="173" t="s">
        <v>280</v>
      </c>
      <c r="B18" s="179"/>
      <c r="C18" s="179"/>
      <c r="D18" s="179"/>
      <c r="E18" s="357" t="s">
        <v>328</v>
      </c>
      <c r="F18" s="357"/>
      <c r="G18" s="1"/>
    </row>
    <row r="19" spans="1:7" ht="34.799999999999997" customHeight="1">
      <c r="A19" s="173" t="s">
        <v>281</v>
      </c>
      <c r="B19" s="182"/>
      <c r="C19" s="182"/>
      <c r="D19" s="182"/>
      <c r="E19" s="372" t="s">
        <v>486</v>
      </c>
      <c r="F19" s="372"/>
      <c r="G19" s="182"/>
    </row>
    <row r="20" spans="1:7">
      <c r="A20" s="14"/>
      <c r="B20" s="14"/>
      <c r="C20" s="14"/>
      <c r="D20" s="14"/>
      <c r="E20" s="14"/>
      <c r="F20" s="14"/>
      <c r="G20" s="14"/>
    </row>
    <row r="21" spans="1:7">
      <c r="A21" s="14"/>
      <c r="B21" s="14"/>
      <c r="C21" s="14"/>
      <c r="D21" s="14"/>
      <c r="E21" s="14"/>
      <c r="F21" s="14"/>
      <c r="G21" s="14"/>
    </row>
    <row r="22" spans="1:7">
      <c r="A22" s="14"/>
      <c r="B22" s="14"/>
      <c r="C22" s="14"/>
      <c r="D22" s="14"/>
      <c r="E22" s="14"/>
      <c r="F22" s="14"/>
      <c r="G22" s="14"/>
    </row>
    <row r="23" spans="1:7">
      <c r="A23" s="14"/>
      <c r="B23" s="14"/>
      <c r="C23" s="14"/>
      <c r="D23" s="14"/>
      <c r="E23" s="14"/>
      <c r="F23" s="14"/>
      <c r="G23" s="14"/>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sheetData>
  <customSheetViews>
    <customSheetView guid="{E4D3EFDE-3F47-4864-B9A6-C72AEE5B8BEE}" scale="60" showPageBreaks="1" showGridLines="0" fitToPage="1" printArea="1">
      <selection activeCell="D10" sqref="D10"/>
      <pageMargins left="0.11811023622047245" right="0" top="0.9055118110236221" bottom="0.62992125984251968" header="0.35433070866141736" footer="0.19685039370078741"/>
      <printOptions horizontalCentered="1"/>
      <pageSetup scale="76" orientation="landscape" r:id="rId1"/>
      <headerFooter>
        <oddHeader>&amp;L&amp;G&amp;R&amp;G</oddHeader>
        <oddFooter>&amp;R&amp;G</oddFooter>
      </headerFooter>
    </customSheetView>
  </customSheetViews>
  <mergeCells count="15">
    <mergeCell ref="E18:F18"/>
    <mergeCell ref="E19:F19"/>
    <mergeCell ref="A7:G7"/>
    <mergeCell ref="A1:G1"/>
    <mergeCell ref="A2:G2"/>
    <mergeCell ref="A3:G3"/>
    <mergeCell ref="C5:E5"/>
    <mergeCell ref="F5:G5"/>
    <mergeCell ref="A4:G4"/>
    <mergeCell ref="A8:A9"/>
    <mergeCell ref="B8:B9"/>
    <mergeCell ref="C8:E8"/>
    <mergeCell ref="F8:F9"/>
    <mergeCell ref="G8:G9"/>
    <mergeCell ref="A14:G14"/>
  </mergeCells>
  <pageMargins left="0.27559055118110237" right="0.11811023622047245" top="1.1023622047244095" bottom="0.70866141732283472" header="0.35433070866141736" footer="0.19685039370078741"/>
  <pageSetup scale="75" fitToHeight="0" orientation="landscape" r:id="rId2"/>
  <headerFooter>
    <oddHeader>&amp;L&amp;G&amp;R&amp;G</oddHeader>
    <oddFooter>&amp;R&amp;G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K437"/>
  <sheetViews>
    <sheetView showGridLines="0" view="pageBreakPreview" topLeftCell="F54" zoomScale="70" zoomScaleNormal="80" zoomScaleSheetLayoutView="70" workbookViewId="0">
      <selection activeCell="AQ94" sqref="AQ94"/>
    </sheetView>
  </sheetViews>
  <sheetFormatPr baseColWidth="10" defaultColWidth="11.44140625" defaultRowHeight="7.8" customHeight="1"/>
  <cols>
    <col min="1" max="1" width="0.6640625" style="45" customWidth="1"/>
    <col min="2" max="2" width="2.44140625" style="45" customWidth="1"/>
    <col min="3" max="3" width="4.33203125" style="45" customWidth="1"/>
    <col min="4" max="4" width="3.44140625" style="45" customWidth="1"/>
    <col min="5" max="5" width="4" style="45" customWidth="1"/>
    <col min="6" max="6" width="4.21875" style="45" customWidth="1"/>
    <col min="7" max="7" width="4.77734375" style="45" customWidth="1"/>
    <col min="8" max="8" width="4" style="45" customWidth="1"/>
    <col min="9" max="9" width="4.21875" style="45" customWidth="1"/>
    <col min="10" max="10" width="3.77734375" style="45" customWidth="1"/>
    <col min="11" max="11" width="4.109375" style="45" customWidth="1"/>
    <col min="12" max="12" width="3.88671875" style="45" customWidth="1"/>
    <col min="13" max="13" width="3.5546875" style="45" customWidth="1"/>
    <col min="14" max="14" width="4" style="45" customWidth="1"/>
    <col min="15" max="15" width="19" style="213" bestFit="1" customWidth="1"/>
    <col min="16" max="16" width="16.44140625" style="213" bestFit="1" customWidth="1"/>
    <col min="17" max="18" width="19" style="213" bestFit="1" customWidth="1"/>
    <col min="19" max="19" width="18.6640625" style="213" bestFit="1" customWidth="1"/>
    <col min="20" max="20" width="16" style="213" bestFit="1" customWidth="1"/>
    <col min="21" max="21" width="0.21875" style="45" customWidth="1"/>
    <col min="22" max="22" width="11.5546875" style="45" hidden="1" customWidth="1"/>
    <col min="23" max="23" width="2.6640625" style="45" hidden="1" customWidth="1"/>
    <col min="24" max="24" width="56.33203125" style="45" hidden="1" customWidth="1"/>
    <col min="25" max="28" width="16" style="45" hidden="1" customWidth="1"/>
    <col min="29" max="29" width="17.5546875" style="45" hidden="1" customWidth="1"/>
    <col min="30" max="30" width="0" style="45" hidden="1" customWidth="1"/>
    <col min="31" max="31" width="19.6640625" style="45" hidden="1" customWidth="1"/>
    <col min="32" max="32" width="0" style="45" hidden="1" customWidth="1"/>
    <col min="33" max="33" width="20.77734375" style="45" hidden="1" customWidth="1"/>
    <col min="34" max="34" width="20.88671875" style="45" hidden="1" customWidth="1"/>
    <col min="35" max="35" width="17.5546875" style="45" hidden="1" customWidth="1"/>
    <col min="36" max="36" width="19.77734375" style="384" hidden="1" customWidth="1"/>
    <col min="37" max="37" width="0" style="45" hidden="1" customWidth="1"/>
    <col min="38" max="16384" width="11.44140625" style="45"/>
  </cols>
  <sheetData>
    <row r="1" spans="1:36" s="15" customFormat="1" ht="3.6" customHeight="1">
      <c r="A1" s="16"/>
      <c r="B1" s="17"/>
      <c r="C1" s="16"/>
      <c r="D1" s="16"/>
      <c r="E1" s="16"/>
      <c r="F1" s="16"/>
      <c r="G1" s="16"/>
      <c r="H1" s="16"/>
      <c r="I1" s="16"/>
      <c r="J1" s="16"/>
      <c r="K1" s="16"/>
      <c r="L1" s="16"/>
      <c r="M1" s="16"/>
      <c r="N1" s="16"/>
      <c r="O1" s="216"/>
      <c r="P1" s="216"/>
      <c r="Q1" s="216"/>
      <c r="R1" s="216"/>
      <c r="S1" s="216"/>
      <c r="T1" s="217"/>
      <c r="U1" s="46"/>
      <c r="V1" s="47"/>
      <c r="W1" s="47"/>
      <c r="AJ1" s="384"/>
    </row>
    <row r="2" spans="1:36" s="21" customFormat="1" ht="16.2" customHeight="1">
      <c r="A2" s="18"/>
      <c r="B2" s="70"/>
      <c r="C2" s="70"/>
      <c r="D2" s="70"/>
      <c r="E2" s="70"/>
      <c r="F2" s="70"/>
      <c r="G2" s="70"/>
      <c r="H2" s="70"/>
      <c r="I2" s="70"/>
      <c r="J2" s="70"/>
      <c r="K2" s="70"/>
      <c r="L2" s="70"/>
      <c r="M2" s="70"/>
      <c r="N2" s="70"/>
      <c r="O2" s="218"/>
      <c r="P2" s="218"/>
      <c r="Q2" s="218"/>
      <c r="R2" s="218"/>
      <c r="S2" s="218"/>
      <c r="T2" s="218"/>
      <c r="U2" s="70"/>
      <c r="V2" s="48"/>
      <c r="W2" s="48"/>
      <c r="AJ2" s="385"/>
    </row>
    <row r="3" spans="1:36" s="21" customFormat="1" ht="16.2" customHeight="1">
      <c r="A3" s="18"/>
      <c r="B3" s="70" t="s">
        <v>316</v>
      </c>
      <c r="C3" s="70"/>
      <c r="D3" s="70"/>
      <c r="E3" s="70"/>
      <c r="F3" s="70"/>
      <c r="G3" s="70"/>
      <c r="H3" s="70"/>
      <c r="I3" s="70"/>
      <c r="J3" s="70"/>
      <c r="K3" s="70"/>
      <c r="L3" s="70"/>
      <c r="M3" s="70"/>
      <c r="N3" s="70"/>
      <c r="O3" s="218"/>
      <c r="P3" s="218"/>
      <c r="Q3" s="218"/>
      <c r="R3" s="218"/>
      <c r="S3" s="218"/>
      <c r="T3" s="218"/>
      <c r="U3" s="70"/>
      <c r="V3" s="48"/>
      <c r="W3" s="48"/>
      <c r="AJ3" s="385"/>
    </row>
    <row r="4" spans="1:36" s="21" customFormat="1" ht="16.2" customHeight="1">
      <c r="A4" s="19"/>
      <c r="B4" s="70" t="s">
        <v>140</v>
      </c>
      <c r="C4" s="70"/>
      <c r="D4" s="70"/>
      <c r="E4" s="70"/>
      <c r="F4" s="70"/>
      <c r="G4" s="70"/>
      <c r="H4" s="70"/>
      <c r="I4" s="70"/>
      <c r="J4" s="70"/>
      <c r="K4" s="70"/>
      <c r="L4" s="70"/>
      <c r="M4" s="70"/>
      <c r="N4" s="70"/>
      <c r="O4" s="218"/>
      <c r="P4" s="218"/>
      <c r="Q4" s="218"/>
      <c r="R4" s="218"/>
      <c r="S4" s="218"/>
      <c r="T4" s="218"/>
      <c r="U4" s="70"/>
      <c r="V4" s="48"/>
      <c r="W4" s="48"/>
      <c r="AJ4" s="385"/>
    </row>
    <row r="5" spans="1:36" s="21" customFormat="1" ht="16.2" customHeight="1">
      <c r="A5" s="19"/>
      <c r="B5" s="70" t="s">
        <v>141</v>
      </c>
      <c r="C5" s="70"/>
      <c r="D5" s="70"/>
      <c r="E5" s="70"/>
      <c r="F5" s="70"/>
      <c r="G5" s="70"/>
      <c r="H5" s="70"/>
      <c r="I5" s="70"/>
      <c r="J5" s="70"/>
      <c r="K5" s="70"/>
      <c r="L5" s="70"/>
      <c r="M5" s="70"/>
      <c r="N5" s="70"/>
      <c r="O5" s="218"/>
      <c r="P5" s="218"/>
      <c r="Q5" s="218"/>
      <c r="R5" s="218"/>
      <c r="S5" s="218"/>
      <c r="T5" s="218"/>
      <c r="U5" s="70"/>
      <c r="V5" s="48"/>
      <c r="W5" s="48"/>
      <c r="AJ5" s="385"/>
    </row>
    <row r="6" spans="1:36" s="21" customFormat="1" ht="16.2" customHeight="1">
      <c r="A6" s="19"/>
      <c r="B6" s="70" t="s">
        <v>254</v>
      </c>
      <c r="C6" s="70"/>
      <c r="D6" s="70"/>
      <c r="E6" s="70"/>
      <c r="F6" s="70"/>
      <c r="G6" s="70"/>
      <c r="H6" s="70"/>
      <c r="I6" s="70"/>
      <c r="J6" s="70"/>
      <c r="K6" s="70"/>
      <c r="L6" s="70"/>
      <c r="M6" s="70"/>
      <c r="N6" s="70"/>
      <c r="O6" s="218"/>
      <c r="P6" s="218"/>
      <c r="Q6" s="218"/>
      <c r="R6" s="218"/>
      <c r="S6" s="218"/>
      <c r="T6" s="218"/>
      <c r="U6" s="70"/>
      <c r="V6" s="48"/>
      <c r="W6" s="48"/>
      <c r="AJ6" s="385"/>
    </row>
    <row r="7" spans="1:36" s="21" customFormat="1" ht="16.2" customHeight="1">
      <c r="A7" s="19"/>
      <c r="B7" s="70" t="s">
        <v>255</v>
      </c>
      <c r="C7" s="70"/>
      <c r="D7" s="70"/>
      <c r="E7" s="70"/>
      <c r="F7" s="70"/>
      <c r="G7" s="70"/>
      <c r="H7" s="70"/>
      <c r="I7" s="70"/>
      <c r="J7" s="70"/>
      <c r="K7" s="70"/>
      <c r="L7" s="70"/>
      <c r="M7" s="70"/>
      <c r="N7" s="70"/>
      <c r="O7" s="218"/>
      <c r="P7" s="218"/>
      <c r="Q7" s="218"/>
      <c r="R7" s="218"/>
      <c r="S7" s="218"/>
      <c r="T7" s="218"/>
      <c r="U7" s="70"/>
      <c r="V7" s="48"/>
      <c r="W7" s="48"/>
      <c r="AJ7" s="385"/>
    </row>
    <row r="8" spans="1:36" s="23" customFormat="1" ht="3.6" customHeight="1">
      <c r="A8" s="49"/>
      <c r="B8" s="122"/>
      <c r="C8" s="114"/>
      <c r="D8" s="114"/>
      <c r="E8" s="114"/>
      <c r="F8" s="114"/>
      <c r="G8" s="114"/>
      <c r="H8" s="114"/>
      <c r="I8" s="114"/>
      <c r="J8" s="114"/>
      <c r="K8" s="114"/>
      <c r="L8" s="114"/>
      <c r="M8" s="114"/>
      <c r="N8" s="114"/>
      <c r="O8" s="219"/>
      <c r="P8" s="219"/>
      <c r="Q8" s="219"/>
      <c r="R8" s="219"/>
      <c r="S8" s="219"/>
      <c r="T8" s="219"/>
      <c r="U8" s="50"/>
      <c r="AJ8" s="385"/>
    </row>
    <row r="9" spans="1:36" s="23" customFormat="1" ht="10.8" customHeight="1">
      <c r="A9" s="51"/>
      <c r="B9" s="124"/>
      <c r="C9" s="125"/>
      <c r="D9" s="125"/>
      <c r="E9" s="125"/>
      <c r="F9" s="125"/>
      <c r="G9" s="125"/>
      <c r="H9" s="125"/>
      <c r="I9" s="125"/>
      <c r="J9" s="125"/>
      <c r="K9" s="125"/>
      <c r="L9" s="125"/>
      <c r="M9" s="125"/>
      <c r="N9" s="125"/>
      <c r="O9" s="220"/>
      <c r="P9" s="220"/>
      <c r="Q9" s="220" t="s">
        <v>259</v>
      </c>
      <c r="R9" s="220"/>
      <c r="S9" s="220"/>
      <c r="T9" s="218"/>
      <c r="U9" s="72"/>
      <c r="AJ9" s="385"/>
    </row>
    <row r="10" spans="1:36" s="23" customFormat="1" ht="7.8" customHeight="1">
      <c r="A10" s="51"/>
      <c r="B10" s="71" t="s">
        <v>142</v>
      </c>
      <c r="C10" s="126"/>
      <c r="D10" s="126"/>
      <c r="E10" s="126"/>
      <c r="F10" s="126"/>
      <c r="G10" s="126"/>
      <c r="H10" s="126"/>
      <c r="I10" s="126"/>
      <c r="J10" s="126"/>
      <c r="K10" s="126"/>
      <c r="L10" s="126"/>
      <c r="M10" s="126"/>
      <c r="N10" s="126"/>
      <c r="O10" s="220"/>
      <c r="P10" s="220"/>
      <c r="Q10" s="220"/>
      <c r="R10" s="220"/>
      <c r="S10" s="220"/>
      <c r="T10" s="218"/>
      <c r="U10" s="72"/>
      <c r="AJ10" s="385"/>
    </row>
    <row r="11" spans="1:36" s="23" customFormat="1" ht="25.2" customHeight="1">
      <c r="A11" s="51"/>
      <c r="B11" s="74"/>
      <c r="C11" s="127"/>
      <c r="D11" s="127"/>
      <c r="E11" s="127"/>
      <c r="F11" s="127"/>
      <c r="G11" s="127"/>
      <c r="H11" s="127"/>
      <c r="I11" s="127"/>
      <c r="J11" s="127"/>
      <c r="K11" s="127"/>
      <c r="L11" s="127"/>
      <c r="M11" s="127"/>
      <c r="N11" s="127"/>
      <c r="O11" s="218" t="s">
        <v>129</v>
      </c>
      <c r="P11" s="221" t="s">
        <v>260</v>
      </c>
      <c r="Q11" s="220" t="s">
        <v>130</v>
      </c>
      <c r="R11" s="220" t="s">
        <v>131</v>
      </c>
      <c r="S11" s="220" t="s">
        <v>132</v>
      </c>
      <c r="T11" s="218" t="s">
        <v>251</v>
      </c>
      <c r="U11" s="72"/>
      <c r="V11" s="383"/>
      <c r="AJ11" s="385"/>
    </row>
    <row r="12" spans="1:36" s="54" customFormat="1" ht="3.6" customHeight="1">
      <c r="A12" s="52"/>
      <c r="B12" s="128"/>
      <c r="C12" s="108"/>
      <c r="D12" s="108"/>
      <c r="E12" s="108"/>
      <c r="F12" s="108"/>
      <c r="G12" s="108"/>
      <c r="H12" s="108"/>
      <c r="I12" s="108"/>
      <c r="J12" s="108"/>
      <c r="K12" s="108"/>
      <c r="L12" s="108"/>
      <c r="M12" s="108"/>
      <c r="N12" s="108"/>
      <c r="O12" s="222"/>
      <c r="P12" s="222"/>
      <c r="Q12" s="222"/>
      <c r="R12" s="222"/>
      <c r="S12" s="222"/>
      <c r="T12" s="222"/>
      <c r="U12" s="53"/>
      <c r="V12" s="52"/>
      <c r="AJ12" s="385"/>
    </row>
    <row r="13" spans="1:36" s="54" customFormat="1" ht="17.399999999999999" customHeight="1">
      <c r="A13" s="52"/>
      <c r="B13" s="129" t="s">
        <v>143</v>
      </c>
      <c r="C13" s="130"/>
      <c r="D13" s="130"/>
      <c r="E13" s="130"/>
      <c r="F13" s="130"/>
      <c r="G13" s="130"/>
      <c r="H13" s="130"/>
      <c r="I13" s="130"/>
      <c r="J13" s="130"/>
      <c r="K13" s="130"/>
      <c r="L13" s="130"/>
      <c r="M13" s="130"/>
      <c r="N13" s="130"/>
      <c r="O13" s="223">
        <f>SUM(O15:O21)</f>
        <v>1122635315</v>
      </c>
      <c r="P13" s="223">
        <f>SUM(P15:P21)</f>
        <v>41982793.609999999</v>
      </c>
      <c r="Q13" s="223">
        <f>O13+P13</f>
        <v>1164618108.6099999</v>
      </c>
      <c r="R13" s="223">
        <f>SUM(R15:R21)</f>
        <v>1164507794.1500001</v>
      </c>
      <c r="S13" s="223">
        <f>SUM(S15:S21)</f>
        <v>1164507794.1500001</v>
      </c>
      <c r="T13" s="223">
        <f>Q13-R13</f>
        <v>110314.45999979973</v>
      </c>
      <c r="U13" s="53"/>
      <c r="V13" s="55" t="str">
        <f>IF(OR(R13=S13,R13&gt;S13),"Correcto","Incorrecto")</f>
        <v>Correcto</v>
      </c>
      <c r="X13" s="214" t="s">
        <v>270</v>
      </c>
      <c r="Y13" s="215" t="s">
        <v>271</v>
      </c>
      <c r="Z13" s="215"/>
      <c r="AA13" s="215" t="s">
        <v>272</v>
      </c>
      <c r="AB13" s="215" t="s">
        <v>274</v>
      </c>
      <c r="AC13" s="215" t="s">
        <v>276</v>
      </c>
      <c r="AJ13" s="385"/>
    </row>
    <row r="14" spans="1:36" s="54" customFormat="1" ht="3.6" customHeight="1">
      <c r="A14" s="52"/>
      <c r="B14" s="108"/>
      <c r="C14" s="108"/>
      <c r="D14" s="108"/>
      <c r="E14" s="108"/>
      <c r="F14" s="108"/>
      <c r="G14" s="108"/>
      <c r="H14" s="108"/>
      <c r="I14" s="108"/>
      <c r="J14" s="108"/>
      <c r="K14" s="108"/>
      <c r="L14" s="108"/>
      <c r="M14" s="108"/>
      <c r="N14" s="108"/>
      <c r="O14" s="224"/>
      <c r="P14" s="224"/>
      <c r="Q14" s="224"/>
      <c r="R14" s="224"/>
      <c r="S14" s="224"/>
      <c r="T14" s="224"/>
      <c r="U14" s="53"/>
      <c r="V14" s="52"/>
      <c r="AD14" s="283" t="s">
        <v>270</v>
      </c>
      <c r="AE14" s="283" t="s">
        <v>271</v>
      </c>
      <c r="AF14" s="283"/>
      <c r="AG14" s="283" t="s">
        <v>272</v>
      </c>
      <c r="AH14" s="283" t="s">
        <v>274</v>
      </c>
      <c r="AI14" s="283" t="s">
        <v>276</v>
      </c>
      <c r="AJ14" s="385"/>
    </row>
    <row r="15" spans="1:36" s="54" customFormat="1" ht="12" customHeight="1">
      <c r="A15" s="52"/>
      <c r="B15" s="109"/>
      <c r="C15" s="131" t="s">
        <v>144</v>
      </c>
      <c r="D15" s="130"/>
      <c r="E15" s="130"/>
      <c r="F15" s="130"/>
      <c r="G15" s="130"/>
      <c r="H15" s="130"/>
      <c r="I15" s="130"/>
      <c r="J15" s="130"/>
      <c r="K15" s="130"/>
      <c r="L15" s="130"/>
      <c r="M15" s="130"/>
      <c r="N15" s="130"/>
      <c r="O15" s="225">
        <f>+Y15</f>
        <v>381351653</v>
      </c>
      <c r="P15" s="225">
        <v>7758917.7099999785</v>
      </c>
      <c r="Q15" s="225">
        <v>389110570.70999998</v>
      </c>
      <c r="R15" s="225">
        <v>389074437.94</v>
      </c>
      <c r="S15" s="225">
        <v>389074437.94</v>
      </c>
      <c r="T15" s="225">
        <f>Q15-R15</f>
        <v>36132.769999980927</v>
      </c>
      <c r="U15" s="53"/>
      <c r="V15" s="55" t="str">
        <f t="shared" ref="V15:V21" si="0">IF(OR(R15=S15,R15&gt;S15),"Correcto","Incorrecto")</f>
        <v>Correcto</v>
      </c>
      <c r="X15" s="211" t="s">
        <v>284</v>
      </c>
      <c r="Y15" s="252">
        <v>381351653</v>
      </c>
      <c r="Z15" s="201">
        <f>+AA15-Y15</f>
        <v>7758917.7099999785</v>
      </c>
      <c r="AA15" s="252">
        <v>389110570.70999998</v>
      </c>
      <c r="AB15" s="252">
        <v>389074437.94</v>
      </c>
      <c r="AC15" s="252">
        <v>389074437.94</v>
      </c>
      <c r="AD15" s="284" t="s">
        <v>284</v>
      </c>
      <c r="AE15" s="252">
        <v>381351653</v>
      </c>
      <c r="AF15" s="252"/>
      <c r="AG15" s="252">
        <v>389110570.70999998</v>
      </c>
      <c r="AH15" s="252">
        <v>389074437.94</v>
      </c>
      <c r="AI15" s="252">
        <v>389074437.94</v>
      </c>
      <c r="AJ15" s="386">
        <f>+AG15-AH15</f>
        <v>36132.769999980927</v>
      </c>
    </row>
    <row r="16" spans="1:36" s="54" customFormat="1" ht="12" customHeight="1">
      <c r="A16" s="52"/>
      <c r="B16" s="109"/>
      <c r="C16" s="132" t="s">
        <v>145</v>
      </c>
      <c r="D16" s="133"/>
      <c r="E16" s="133"/>
      <c r="F16" s="133"/>
      <c r="G16" s="133"/>
      <c r="H16" s="133"/>
      <c r="I16" s="133"/>
      <c r="J16" s="133"/>
      <c r="K16" s="133"/>
      <c r="L16" s="133"/>
      <c r="M16" s="133"/>
      <c r="N16" s="133"/>
      <c r="O16" s="225">
        <f t="shared" ref="O16:O21" si="1">+Y16</f>
        <v>132754298</v>
      </c>
      <c r="P16" s="225">
        <v>8660702.4500000179</v>
      </c>
      <c r="Q16" s="225">
        <v>141415000.45000002</v>
      </c>
      <c r="R16" s="225">
        <v>141387188.50000003</v>
      </c>
      <c r="S16" s="225">
        <v>141387188.50000003</v>
      </c>
      <c r="T16" s="226">
        <f t="shared" ref="T16:T20" si="2">Q16-R16</f>
        <v>27811.949999988079</v>
      </c>
      <c r="U16" s="53"/>
      <c r="V16" s="55" t="str">
        <f t="shared" si="0"/>
        <v>Correcto</v>
      </c>
      <c r="X16" s="211" t="s">
        <v>285</v>
      </c>
      <c r="Y16" s="252">
        <v>132754298</v>
      </c>
      <c r="Z16" s="201">
        <f t="shared" ref="Z16:Z21" si="3">+AA16-Y16</f>
        <v>8660702.4500000179</v>
      </c>
      <c r="AA16" s="252">
        <v>141415000.45000002</v>
      </c>
      <c r="AB16" s="252">
        <v>141387188.50000003</v>
      </c>
      <c r="AC16" s="252">
        <v>141387188.50000003</v>
      </c>
      <c r="AD16" s="284" t="s">
        <v>285</v>
      </c>
      <c r="AE16" s="252">
        <v>132754298</v>
      </c>
      <c r="AF16" s="252"/>
      <c r="AG16" s="252">
        <v>141415000.45000002</v>
      </c>
      <c r="AH16" s="252">
        <v>141387188.50000003</v>
      </c>
      <c r="AI16" s="252">
        <v>141387188.50000003</v>
      </c>
      <c r="AJ16" s="386">
        <f t="shared" ref="AJ16:AJ21" si="4">+AG16-AH16</f>
        <v>27811.949999988079</v>
      </c>
    </row>
    <row r="17" spans="1:36" s="54" customFormat="1" ht="12" customHeight="1">
      <c r="A17" s="52"/>
      <c r="B17" s="109"/>
      <c r="C17" s="132" t="s">
        <v>146</v>
      </c>
      <c r="D17" s="133"/>
      <c r="E17" s="133"/>
      <c r="F17" s="133"/>
      <c r="G17" s="133"/>
      <c r="H17" s="133"/>
      <c r="I17" s="133"/>
      <c r="J17" s="133"/>
      <c r="K17" s="133"/>
      <c r="L17" s="133"/>
      <c r="M17" s="133"/>
      <c r="N17" s="133"/>
      <c r="O17" s="225">
        <f t="shared" si="1"/>
        <v>123013401</v>
      </c>
      <c r="P17" s="225">
        <v>69376355.469999999</v>
      </c>
      <c r="Q17" s="225">
        <v>192389756.47</v>
      </c>
      <c r="R17" s="225">
        <v>192389756.47</v>
      </c>
      <c r="S17" s="225">
        <v>192389756.47</v>
      </c>
      <c r="T17" s="226">
        <f t="shared" si="2"/>
        <v>0</v>
      </c>
      <c r="U17" s="53"/>
      <c r="V17" s="55" t="str">
        <f t="shared" si="0"/>
        <v>Correcto</v>
      </c>
      <c r="X17" s="211" t="s">
        <v>286</v>
      </c>
      <c r="Y17" s="252">
        <v>123013401</v>
      </c>
      <c r="Z17" s="201">
        <f t="shared" si="3"/>
        <v>69376355.469999999</v>
      </c>
      <c r="AA17" s="252">
        <v>192389756.47</v>
      </c>
      <c r="AB17" s="252">
        <v>192389756.47</v>
      </c>
      <c r="AC17" s="252">
        <v>192389756.47</v>
      </c>
      <c r="AD17" s="284" t="s">
        <v>286</v>
      </c>
      <c r="AE17" s="252">
        <v>123013401</v>
      </c>
      <c r="AF17" s="252"/>
      <c r="AG17" s="252">
        <v>192389756.47</v>
      </c>
      <c r="AH17" s="252">
        <v>192389756.47</v>
      </c>
      <c r="AI17" s="252">
        <v>192389756.47</v>
      </c>
      <c r="AJ17" s="386">
        <f t="shared" si="4"/>
        <v>0</v>
      </c>
    </row>
    <row r="18" spans="1:36" s="54" customFormat="1" ht="12" customHeight="1">
      <c r="A18" s="52"/>
      <c r="B18" s="109"/>
      <c r="C18" s="132" t="s">
        <v>147</v>
      </c>
      <c r="D18" s="133"/>
      <c r="E18" s="133"/>
      <c r="F18" s="133"/>
      <c r="G18" s="133"/>
      <c r="H18" s="133"/>
      <c r="I18" s="133"/>
      <c r="J18" s="133"/>
      <c r="K18" s="133"/>
      <c r="L18" s="133"/>
      <c r="M18" s="133"/>
      <c r="N18" s="133"/>
      <c r="O18" s="225">
        <f t="shared" si="1"/>
        <v>115335035</v>
      </c>
      <c r="P18" s="225">
        <v>-8968803.9500000328</v>
      </c>
      <c r="Q18" s="225">
        <v>106366231.04999997</v>
      </c>
      <c r="R18" s="225">
        <v>106366231.04999997</v>
      </c>
      <c r="S18" s="225">
        <v>106366231.04999997</v>
      </c>
      <c r="T18" s="226">
        <f>Q18-R18</f>
        <v>0</v>
      </c>
      <c r="U18" s="53"/>
      <c r="V18" s="55" t="str">
        <f t="shared" si="0"/>
        <v>Correcto</v>
      </c>
      <c r="X18" s="211" t="s">
        <v>287</v>
      </c>
      <c r="Y18" s="252">
        <v>115335035</v>
      </c>
      <c r="Z18" s="201">
        <f t="shared" si="3"/>
        <v>-8968803.9500000328</v>
      </c>
      <c r="AA18" s="252">
        <v>106366231.04999997</v>
      </c>
      <c r="AB18" s="252">
        <v>106366231.04999997</v>
      </c>
      <c r="AC18" s="252">
        <v>106366231.04999997</v>
      </c>
      <c r="AD18" s="284" t="s">
        <v>287</v>
      </c>
      <c r="AE18" s="252">
        <v>115335035</v>
      </c>
      <c r="AF18" s="252"/>
      <c r="AG18" s="252">
        <v>106366231.04999997</v>
      </c>
      <c r="AH18" s="252">
        <v>106366231.04999997</v>
      </c>
      <c r="AI18" s="252">
        <v>106366231.04999997</v>
      </c>
      <c r="AJ18" s="386">
        <f t="shared" si="4"/>
        <v>0</v>
      </c>
    </row>
    <row r="19" spans="1:36" s="54" customFormat="1" ht="12" customHeight="1">
      <c r="A19" s="52"/>
      <c r="B19" s="109"/>
      <c r="C19" s="132" t="s">
        <v>148</v>
      </c>
      <c r="D19" s="133"/>
      <c r="E19" s="133"/>
      <c r="F19" s="133"/>
      <c r="G19" s="133"/>
      <c r="H19" s="133"/>
      <c r="I19" s="133"/>
      <c r="J19" s="133"/>
      <c r="K19" s="133"/>
      <c r="L19" s="133"/>
      <c r="M19" s="133"/>
      <c r="N19" s="133"/>
      <c r="O19" s="225">
        <f t="shared" si="1"/>
        <v>301045068</v>
      </c>
      <c r="P19" s="225">
        <v>12757019.400000036</v>
      </c>
      <c r="Q19" s="225">
        <v>313802087.40000004</v>
      </c>
      <c r="R19" s="225">
        <v>313755717.66000003</v>
      </c>
      <c r="S19" s="225">
        <v>313755717.66000003</v>
      </c>
      <c r="T19" s="226">
        <f t="shared" si="2"/>
        <v>46369.740000009537</v>
      </c>
      <c r="U19" s="53"/>
      <c r="V19" s="55" t="str">
        <f t="shared" si="0"/>
        <v>Correcto</v>
      </c>
      <c r="X19" s="211" t="s">
        <v>288</v>
      </c>
      <c r="Y19" s="252">
        <v>301045068</v>
      </c>
      <c r="Z19" s="201">
        <f t="shared" si="3"/>
        <v>12757019.400000036</v>
      </c>
      <c r="AA19" s="252">
        <v>313802087.40000004</v>
      </c>
      <c r="AB19" s="252">
        <v>313755717.66000003</v>
      </c>
      <c r="AC19" s="252">
        <v>313755717.66000003</v>
      </c>
      <c r="AD19" s="284" t="s">
        <v>288</v>
      </c>
      <c r="AE19" s="252">
        <v>301045068</v>
      </c>
      <c r="AF19" s="252"/>
      <c r="AG19" s="252">
        <v>313802087.40000004</v>
      </c>
      <c r="AH19" s="252">
        <v>313755717.66000003</v>
      </c>
      <c r="AI19" s="252">
        <v>313755717.66000003</v>
      </c>
      <c r="AJ19" s="386">
        <f t="shared" si="4"/>
        <v>46369.740000009537</v>
      </c>
    </row>
    <row r="20" spans="1:36" s="54" customFormat="1" ht="12" customHeight="1">
      <c r="A20" s="52"/>
      <c r="B20" s="109"/>
      <c r="C20" s="132" t="s">
        <v>149</v>
      </c>
      <c r="D20" s="133"/>
      <c r="E20" s="133"/>
      <c r="F20" s="133"/>
      <c r="G20" s="133"/>
      <c r="H20" s="133"/>
      <c r="I20" s="133"/>
      <c r="J20" s="133"/>
      <c r="K20" s="133"/>
      <c r="L20" s="133"/>
      <c r="M20" s="133"/>
      <c r="N20" s="133"/>
      <c r="O20" s="225">
        <f t="shared" si="1"/>
        <v>40621794</v>
      </c>
      <c r="P20" s="225">
        <v>-40621794</v>
      </c>
      <c r="Q20" s="225">
        <v>0</v>
      </c>
      <c r="R20" s="225">
        <v>0</v>
      </c>
      <c r="S20" s="225">
        <v>0</v>
      </c>
      <c r="T20" s="226">
        <f t="shared" si="2"/>
        <v>0</v>
      </c>
      <c r="U20" s="53"/>
      <c r="V20" s="55" t="str">
        <f t="shared" si="0"/>
        <v>Correcto</v>
      </c>
      <c r="X20" s="211" t="s">
        <v>289</v>
      </c>
      <c r="Y20" s="252">
        <v>40621794</v>
      </c>
      <c r="Z20" s="201">
        <f t="shared" si="3"/>
        <v>-40621794</v>
      </c>
      <c r="AA20" s="252">
        <v>0</v>
      </c>
      <c r="AB20" s="252">
        <v>0</v>
      </c>
      <c r="AC20" s="252">
        <v>0</v>
      </c>
      <c r="AD20" s="284" t="s">
        <v>289</v>
      </c>
      <c r="AE20" s="252">
        <v>40621794</v>
      </c>
      <c r="AF20" s="252"/>
      <c r="AG20" s="252">
        <v>0</v>
      </c>
      <c r="AH20" s="252">
        <v>0</v>
      </c>
      <c r="AI20" s="252">
        <v>0</v>
      </c>
      <c r="AJ20" s="386">
        <f t="shared" si="4"/>
        <v>0</v>
      </c>
    </row>
    <row r="21" spans="1:36" s="54" customFormat="1" ht="12" customHeight="1">
      <c r="A21" s="52"/>
      <c r="B21" s="109"/>
      <c r="C21" s="132" t="s">
        <v>150</v>
      </c>
      <c r="D21" s="133"/>
      <c r="E21" s="133"/>
      <c r="F21" s="133"/>
      <c r="G21" s="133"/>
      <c r="H21" s="133"/>
      <c r="I21" s="133"/>
      <c r="J21" s="133"/>
      <c r="K21" s="133"/>
      <c r="L21" s="133"/>
      <c r="M21" s="133"/>
      <c r="N21" s="133"/>
      <c r="O21" s="225">
        <f t="shared" si="1"/>
        <v>28514066</v>
      </c>
      <c r="P21" s="225">
        <v>-6979603.4699999988</v>
      </c>
      <c r="Q21" s="225">
        <v>21534462.530000001</v>
      </c>
      <c r="R21" s="225">
        <v>21534462.530000001</v>
      </c>
      <c r="S21" s="225">
        <v>21534462.530000001</v>
      </c>
      <c r="T21" s="226">
        <f>Q21-R21</f>
        <v>0</v>
      </c>
      <c r="U21" s="53"/>
      <c r="V21" s="55" t="str">
        <f t="shared" si="0"/>
        <v>Correcto</v>
      </c>
      <c r="X21" s="211" t="s">
        <v>290</v>
      </c>
      <c r="Y21" s="252">
        <v>28514066</v>
      </c>
      <c r="Z21" s="201">
        <f t="shared" si="3"/>
        <v>-6979603.4699999988</v>
      </c>
      <c r="AA21" s="252">
        <v>21534462.530000001</v>
      </c>
      <c r="AB21" s="252">
        <v>21534462.530000001</v>
      </c>
      <c r="AC21" s="252">
        <v>21534462.530000001</v>
      </c>
      <c r="AD21" s="284" t="s">
        <v>290</v>
      </c>
      <c r="AE21" s="252">
        <v>28514066</v>
      </c>
      <c r="AF21" s="252"/>
      <c r="AG21" s="252">
        <v>21534462.530000001</v>
      </c>
      <c r="AH21" s="252">
        <v>21534462.530000001</v>
      </c>
      <c r="AI21" s="252">
        <v>21534462.530000001</v>
      </c>
      <c r="AJ21" s="386">
        <f t="shared" si="4"/>
        <v>0</v>
      </c>
    </row>
    <row r="22" spans="1:36" s="54" customFormat="1" ht="13.8" customHeight="1">
      <c r="A22" s="52"/>
      <c r="B22" s="109"/>
      <c r="C22" s="108"/>
      <c r="D22" s="108"/>
      <c r="E22" s="108"/>
      <c r="F22" s="108"/>
      <c r="G22" s="108"/>
      <c r="H22" s="108"/>
      <c r="I22" s="108"/>
      <c r="J22" s="108"/>
      <c r="K22" s="108"/>
      <c r="L22" s="108"/>
      <c r="M22" s="108"/>
      <c r="N22" s="108"/>
      <c r="O22" s="224"/>
      <c r="P22" s="224"/>
      <c r="Q22" s="224"/>
      <c r="R22" s="224"/>
      <c r="S22" s="224"/>
      <c r="T22" s="224"/>
      <c r="U22" s="53"/>
      <c r="V22" s="52"/>
      <c r="AJ22" s="385"/>
    </row>
    <row r="23" spans="1:36" s="54" customFormat="1" ht="18" customHeight="1">
      <c r="A23" s="52"/>
      <c r="B23" s="129" t="s">
        <v>151</v>
      </c>
      <c r="C23" s="130"/>
      <c r="D23" s="130"/>
      <c r="E23" s="130"/>
      <c r="F23" s="130"/>
      <c r="G23" s="130"/>
      <c r="H23" s="130"/>
      <c r="I23" s="130"/>
      <c r="J23" s="130"/>
      <c r="K23" s="130"/>
      <c r="L23" s="130"/>
      <c r="M23" s="130"/>
      <c r="N23" s="130"/>
      <c r="O23" s="223">
        <f>SUM(O25:O33)</f>
        <v>234042224</v>
      </c>
      <c r="P23" s="223">
        <f>SUM(P25:P33)</f>
        <v>38306087.560000025</v>
      </c>
      <c r="Q23" s="223">
        <f>O23+P23</f>
        <v>272348311.56</v>
      </c>
      <c r="R23" s="223">
        <f>SUM(R25:R33)</f>
        <v>271976603.56999999</v>
      </c>
      <c r="S23" s="223">
        <f>SUM(S25:S33)</f>
        <v>271976603.56999999</v>
      </c>
      <c r="T23" s="223">
        <f>Q23-R23</f>
        <v>371707.99000000954</v>
      </c>
      <c r="U23" s="53"/>
      <c r="V23" s="55" t="str">
        <f>IF(OR(R23=S23,R23&gt;S23),"Correcto","Incorrecto")</f>
        <v>Correcto</v>
      </c>
      <c r="AJ23" s="385"/>
    </row>
    <row r="24" spans="1:36" s="54" customFormat="1" ht="19.2" customHeight="1">
      <c r="A24" s="52"/>
      <c r="B24" s="109"/>
      <c r="C24" s="108"/>
      <c r="D24" s="108"/>
      <c r="E24" s="108"/>
      <c r="F24" s="108"/>
      <c r="G24" s="108"/>
      <c r="H24" s="108"/>
      <c r="I24" s="108"/>
      <c r="J24" s="108"/>
      <c r="K24" s="108"/>
      <c r="L24" s="108"/>
      <c r="M24" s="108"/>
      <c r="N24" s="108"/>
      <c r="O24" s="224"/>
      <c r="P24" s="224"/>
      <c r="Q24" s="224"/>
      <c r="R24" s="224"/>
      <c r="S24" s="224"/>
      <c r="T24" s="224"/>
      <c r="U24" s="53"/>
      <c r="V24" s="52"/>
      <c r="AJ24" s="385"/>
    </row>
    <row r="25" spans="1:36" s="54" customFormat="1" ht="12" customHeight="1">
      <c r="A25" s="52"/>
      <c r="B25" s="109"/>
      <c r="C25" s="134" t="s">
        <v>152</v>
      </c>
      <c r="D25" s="130"/>
      <c r="E25" s="130"/>
      <c r="F25" s="130"/>
      <c r="G25" s="130"/>
      <c r="H25" s="130"/>
      <c r="I25" s="130"/>
      <c r="J25" s="130"/>
      <c r="K25" s="130"/>
      <c r="L25" s="130"/>
      <c r="M25" s="130"/>
      <c r="N25" s="130"/>
      <c r="O25" s="225">
        <f>+Y25</f>
        <v>18317635</v>
      </c>
      <c r="P25" s="225">
        <v>1748055.9899999984</v>
      </c>
      <c r="Q25" s="225">
        <f t="shared" ref="Q25:Q33" si="5">O25+P25</f>
        <v>20065690.989999998</v>
      </c>
      <c r="R25" s="225">
        <v>20032911.099999998</v>
      </c>
      <c r="S25" s="225">
        <f>+AC25</f>
        <v>20032911.099999998</v>
      </c>
      <c r="T25" s="225">
        <f t="shared" ref="T25:T33" si="6">Q25-R25</f>
        <v>32779.890000000596</v>
      </c>
      <c r="U25" s="53"/>
      <c r="V25" s="55" t="str">
        <f t="shared" ref="V25:V31" si="7">IF(OR(R25=S25,R25&gt;S25),"Correcto","Incorrecto")</f>
        <v>Correcto</v>
      </c>
      <c r="X25" s="211" t="s">
        <v>291</v>
      </c>
      <c r="Y25" s="252">
        <v>18317635</v>
      </c>
      <c r="Z25" s="201">
        <f t="shared" ref="Z25:Z33" si="8">+AA25-Y25</f>
        <v>1748055.9899999984</v>
      </c>
      <c r="AA25" s="252">
        <v>20065690.989999998</v>
      </c>
      <c r="AB25" s="252">
        <v>20032911.099999998</v>
      </c>
      <c r="AC25" s="252">
        <v>20032911.099999998</v>
      </c>
      <c r="AD25" s="284" t="s">
        <v>291</v>
      </c>
      <c r="AE25" s="252">
        <v>18317635</v>
      </c>
      <c r="AF25" s="252"/>
      <c r="AG25" s="252">
        <v>20065690.989999998</v>
      </c>
      <c r="AH25" s="252">
        <v>20032911.099999998</v>
      </c>
      <c r="AI25" s="252">
        <v>20032911.099999998</v>
      </c>
      <c r="AJ25" s="386">
        <f>+AH25-AG25</f>
        <v>-32779.890000000596</v>
      </c>
    </row>
    <row r="26" spans="1:36" s="54" customFormat="1" ht="12" customHeight="1">
      <c r="A26" s="52"/>
      <c r="B26" s="109"/>
      <c r="C26" s="135" t="s">
        <v>153</v>
      </c>
      <c r="D26" s="133"/>
      <c r="E26" s="133"/>
      <c r="F26" s="133"/>
      <c r="G26" s="133"/>
      <c r="H26" s="133"/>
      <c r="I26" s="133"/>
      <c r="J26" s="133"/>
      <c r="K26" s="133"/>
      <c r="L26" s="133"/>
      <c r="M26" s="133"/>
      <c r="N26" s="133"/>
      <c r="O26" s="225">
        <f t="shared" ref="O26:O33" si="9">+Y26</f>
        <v>5173431</v>
      </c>
      <c r="P26" s="225">
        <v>1529440.6899999995</v>
      </c>
      <c r="Q26" s="225">
        <f t="shared" si="5"/>
        <v>6702871.6899999995</v>
      </c>
      <c r="R26" s="225">
        <v>6702265.9000000004</v>
      </c>
      <c r="S26" s="225">
        <f t="shared" ref="S26:S33" si="10">+AB26</f>
        <v>6702265.9000000004</v>
      </c>
      <c r="T26" s="226">
        <f t="shared" si="6"/>
        <v>605.78999999910593</v>
      </c>
      <c r="U26" s="53"/>
      <c r="V26" s="55" t="str">
        <f t="shared" si="7"/>
        <v>Correcto</v>
      </c>
      <c r="X26" s="211" t="s">
        <v>292</v>
      </c>
      <c r="Y26" s="252">
        <v>5173431</v>
      </c>
      <c r="Z26" s="201">
        <f t="shared" si="8"/>
        <v>1529440.6899999995</v>
      </c>
      <c r="AA26" s="252">
        <v>6702871.6899999995</v>
      </c>
      <c r="AB26" s="252">
        <v>6702265.9000000004</v>
      </c>
      <c r="AC26" s="252">
        <v>6702265.9000000004</v>
      </c>
      <c r="AD26" s="284" t="s">
        <v>292</v>
      </c>
      <c r="AE26" s="252">
        <v>5173431</v>
      </c>
      <c r="AF26" s="252"/>
      <c r="AG26" s="252">
        <v>6702871.6899999995</v>
      </c>
      <c r="AH26" s="252">
        <v>6702265.9000000004</v>
      </c>
      <c r="AI26" s="252">
        <v>6702265.9000000004</v>
      </c>
      <c r="AJ26" s="386">
        <f t="shared" ref="AJ26:AJ33" si="11">+AH26-AG26</f>
        <v>-605.78999999910593</v>
      </c>
    </row>
    <row r="27" spans="1:36" s="54" customFormat="1" ht="12" customHeight="1">
      <c r="A27" s="52"/>
      <c r="B27" s="109"/>
      <c r="C27" s="135" t="s">
        <v>154</v>
      </c>
      <c r="D27" s="133"/>
      <c r="E27" s="133"/>
      <c r="F27" s="133"/>
      <c r="G27" s="133"/>
      <c r="H27" s="133"/>
      <c r="I27" s="133"/>
      <c r="J27" s="133"/>
      <c r="K27" s="133"/>
      <c r="L27" s="133"/>
      <c r="M27" s="133"/>
      <c r="N27" s="133"/>
      <c r="O27" s="225">
        <f t="shared" si="9"/>
        <v>4573988</v>
      </c>
      <c r="P27" s="225">
        <v>4613883</v>
      </c>
      <c r="Q27" s="225">
        <f t="shared" si="5"/>
        <v>9187871</v>
      </c>
      <c r="R27" s="225">
        <v>9187602.1600000001</v>
      </c>
      <c r="S27" s="225">
        <f t="shared" si="10"/>
        <v>9187602.1600000001</v>
      </c>
      <c r="T27" s="226">
        <f t="shared" si="6"/>
        <v>268.83999999985099</v>
      </c>
      <c r="U27" s="53"/>
      <c r="V27" s="55" t="str">
        <f t="shared" si="7"/>
        <v>Correcto</v>
      </c>
      <c r="X27" s="211" t="s">
        <v>293</v>
      </c>
      <c r="Y27" s="252">
        <v>4573988</v>
      </c>
      <c r="Z27" s="201">
        <f t="shared" si="8"/>
        <v>4613883</v>
      </c>
      <c r="AA27" s="252">
        <v>9187871</v>
      </c>
      <c r="AB27" s="252">
        <v>9187602.1600000001</v>
      </c>
      <c r="AC27" s="252">
        <v>9187602.1600000001</v>
      </c>
      <c r="AD27" s="284" t="s">
        <v>293</v>
      </c>
      <c r="AE27" s="252">
        <v>4573988</v>
      </c>
      <c r="AF27" s="252"/>
      <c r="AG27" s="252">
        <v>9187871</v>
      </c>
      <c r="AH27" s="252">
        <v>9187602.1600000001</v>
      </c>
      <c r="AI27" s="252">
        <v>9187602.1600000001</v>
      </c>
      <c r="AJ27" s="386">
        <f t="shared" si="11"/>
        <v>-268.83999999985099</v>
      </c>
    </row>
    <row r="28" spans="1:36" s="54" customFormat="1" ht="12" customHeight="1">
      <c r="A28" s="52"/>
      <c r="B28" s="109"/>
      <c r="C28" s="135" t="s">
        <v>155</v>
      </c>
      <c r="D28" s="133"/>
      <c r="E28" s="133"/>
      <c r="F28" s="133"/>
      <c r="G28" s="133"/>
      <c r="H28" s="133"/>
      <c r="I28" s="133"/>
      <c r="J28" s="133"/>
      <c r="K28" s="133"/>
      <c r="L28" s="133"/>
      <c r="M28" s="133"/>
      <c r="N28" s="133"/>
      <c r="O28" s="225">
        <f t="shared" si="9"/>
        <v>47505931</v>
      </c>
      <c r="P28" s="225">
        <v>15372109.010000005</v>
      </c>
      <c r="Q28" s="225">
        <f t="shared" si="5"/>
        <v>62878040.010000005</v>
      </c>
      <c r="R28" s="225">
        <v>62857773.409999996</v>
      </c>
      <c r="S28" s="225">
        <f t="shared" si="10"/>
        <v>62857773.409999996</v>
      </c>
      <c r="T28" s="226">
        <f t="shared" si="6"/>
        <v>20266.600000008941</v>
      </c>
      <c r="U28" s="53"/>
      <c r="V28" s="55" t="str">
        <f t="shared" si="7"/>
        <v>Correcto</v>
      </c>
      <c r="X28" s="211" t="s">
        <v>294</v>
      </c>
      <c r="Y28" s="252">
        <v>47505931</v>
      </c>
      <c r="Z28" s="201">
        <f t="shared" si="8"/>
        <v>15372109.010000005</v>
      </c>
      <c r="AA28" s="252">
        <v>62878040.010000005</v>
      </c>
      <c r="AB28" s="252">
        <v>62857773.409999996</v>
      </c>
      <c r="AC28" s="252">
        <v>62857773.409999996</v>
      </c>
      <c r="AD28" s="284" t="s">
        <v>294</v>
      </c>
      <c r="AE28" s="252">
        <v>47505931</v>
      </c>
      <c r="AF28" s="252"/>
      <c r="AG28" s="252">
        <v>62878040.010000005</v>
      </c>
      <c r="AH28" s="252">
        <v>62857773.409999996</v>
      </c>
      <c r="AI28" s="252">
        <v>62857773.409999996</v>
      </c>
      <c r="AJ28" s="386">
        <f t="shared" si="11"/>
        <v>-20266.600000008941</v>
      </c>
    </row>
    <row r="29" spans="1:36" s="54" customFormat="1" ht="12" customHeight="1">
      <c r="A29" s="52"/>
      <c r="B29" s="109"/>
      <c r="C29" s="135" t="s">
        <v>156</v>
      </c>
      <c r="D29" s="133"/>
      <c r="E29" s="133"/>
      <c r="F29" s="133"/>
      <c r="G29" s="133"/>
      <c r="H29" s="133"/>
      <c r="I29" s="133"/>
      <c r="J29" s="133"/>
      <c r="K29" s="133"/>
      <c r="L29" s="133"/>
      <c r="M29" s="133"/>
      <c r="N29" s="133"/>
      <c r="O29" s="225">
        <f t="shared" si="9"/>
        <v>4976057</v>
      </c>
      <c r="P29" s="225">
        <v>2650289.9200000009</v>
      </c>
      <c r="Q29" s="225">
        <f t="shared" si="5"/>
        <v>7626346.9200000009</v>
      </c>
      <c r="R29" s="225">
        <v>7625691.080000001</v>
      </c>
      <c r="S29" s="225">
        <f t="shared" si="10"/>
        <v>7625691.080000001</v>
      </c>
      <c r="T29" s="226">
        <f t="shared" si="6"/>
        <v>655.83999999985099</v>
      </c>
      <c r="U29" s="53"/>
      <c r="V29" s="55" t="str">
        <f t="shared" si="7"/>
        <v>Correcto</v>
      </c>
      <c r="X29" s="211" t="s">
        <v>295</v>
      </c>
      <c r="Y29" s="252">
        <v>4976057</v>
      </c>
      <c r="Z29" s="201">
        <f t="shared" si="8"/>
        <v>2650289.9200000009</v>
      </c>
      <c r="AA29" s="252">
        <v>7626346.9200000009</v>
      </c>
      <c r="AB29" s="252">
        <v>7625691.080000001</v>
      </c>
      <c r="AC29" s="252">
        <v>7625691.080000001</v>
      </c>
      <c r="AD29" s="284" t="s">
        <v>295</v>
      </c>
      <c r="AE29" s="252">
        <v>4976057</v>
      </c>
      <c r="AF29" s="252"/>
      <c r="AG29" s="252">
        <v>7626346.9200000009</v>
      </c>
      <c r="AH29" s="252">
        <v>7625691.080000001</v>
      </c>
      <c r="AI29" s="252">
        <v>7625691.080000001</v>
      </c>
      <c r="AJ29" s="386">
        <f t="shared" si="11"/>
        <v>-655.83999999985099</v>
      </c>
    </row>
    <row r="30" spans="1:36" s="54" customFormat="1" ht="12" customHeight="1">
      <c r="A30" s="52"/>
      <c r="B30" s="109"/>
      <c r="C30" s="135" t="s">
        <v>157</v>
      </c>
      <c r="D30" s="133"/>
      <c r="E30" s="133"/>
      <c r="F30" s="133"/>
      <c r="G30" s="133"/>
      <c r="H30" s="133"/>
      <c r="I30" s="133"/>
      <c r="J30" s="133"/>
      <c r="K30" s="133"/>
      <c r="L30" s="133"/>
      <c r="M30" s="133"/>
      <c r="N30" s="133"/>
      <c r="O30" s="225">
        <f t="shared" si="9"/>
        <v>105373483</v>
      </c>
      <c r="P30" s="225">
        <v>14305375.670000017</v>
      </c>
      <c r="Q30" s="225">
        <f t="shared" si="5"/>
        <v>119678858.67000002</v>
      </c>
      <c r="R30" s="225">
        <v>119678586.66000003</v>
      </c>
      <c r="S30" s="225">
        <f t="shared" si="10"/>
        <v>119678586.66000003</v>
      </c>
      <c r="T30" s="226">
        <f t="shared" si="6"/>
        <v>272.00999999046326</v>
      </c>
      <c r="U30" s="53"/>
      <c r="V30" s="55" t="str">
        <f t="shared" si="7"/>
        <v>Correcto</v>
      </c>
      <c r="X30" s="211" t="s">
        <v>296</v>
      </c>
      <c r="Y30" s="252">
        <v>105373483</v>
      </c>
      <c r="Z30" s="201">
        <f t="shared" si="8"/>
        <v>14305375.670000017</v>
      </c>
      <c r="AA30" s="252">
        <v>119678858.67000002</v>
      </c>
      <c r="AB30" s="252">
        <v>119678586.66000003</v>
      </c>
      <c r="AC30" s="252">
        <v>119678586.66000003</v>
      </c>
      <c r="AD30" s="284" t="s">
        <v>296</v>
      </c>
      <c r="AE30" s="252">
        <v>105373483</v>
      </c>
      <c r="AF30" s="252"/>
      <c r="AG30" s="252">
        <v>119678858.67000002</v>
      </c>
      <c r="AH30" s="252">
        <v>119678586.66000003</v>
      </c>
      <c r="AI30" s="252">
        <v>119678586.66000003</v>
      </c>
      <c r="AJ30" s="386">
        <f t="shared" si="11"/>
        <v>-272.00999999046326</v>
      </c>
    </row>
    <row r="31" spans="1:36" s="54" customFormat="1" ht="12" customHeight="1">
      <c r="A31" s="52"/>
      <c r="B31" s="109"/>
      <c r="C31" s="135" t="s">
        <v>158</v>
      </c>
      <c r="D31" s="133"/>
      <c r="E31" s="133"/>
      <c r="F31" s="133"/>
      <c r="G31" s="133"/>
      <c r="H31" s="133"/>
      <c r="I31" s="133"/>
      <c r="J31" s="133"/>
      <c r="K31" s="133"/>
      <c r="L31" s="133"/>
      <c r="M31" s="133"/>
      <c r="N31" s="133"/>
      <c r="O31" s="225">
        <f t="shared" si="9"/>
        <v>29908352</v>
      </c>
      <c r="P31" s="225">
        <v>-3560814.2199999988</v>
      </c>
      <c r="Q31" s="225">
        <f t="shared" si="5"/>
        <v>26347537.780000001</v>
      </c>
      <c r="R31" s="225">
        <v>26285845.700000003</v>
      </c>
      <c r="S31" s="225">
        <f t="shared" si="10"/>
        <v>26285845.700000003</v>
      </c>
      <c r="T31" s="226">
        <f t="shared" si="6"/>
        <v>61692.079999998212</v>
      </c>
      <c r="U31" s="53"/>
      <c r="V31" s="55" t="str">
        <f t="shared" si="7"/>
        <v>Correcto</v>
      </c>
      <c r="X31" s="211" t="s">
        <v>297</v>
      </c>
      <c r="Y31" s="252">
        <v>29908352</v>
      </c>
      <c r="Z31" s="201">
        <f t="shared" si="8"/>
        <v>-3560814.2199999988</v>
      </c>
      <c r="AA31" s="252">
        <v>26347537.780000001</v>
      </c>
      <c r="AB31" s="252">
        <v>26285845.700000003</v>
      </c>
      <c r="AC31" s="252">
        <v>26285845.700000003</v>
      </c>
      <c r="AD31" s="284" t="s">
        <v>297</v>
      </c>
      <c r="AE31" s="252">
        <v>29908352</v>
      </c>
      <c r="AF31" s="252"/>
      <c r="AG31" s="252">
        <v>26347537.780000001</v>
      </c>
      <c r="AH31" s="252">
        <v>26285845.700000003</v>
      </c>
      <c r="AI31" s="252">
        <v>26285845.700000003</v>
      </c>
      <c r="AJ31" s="386">
        <f t="shared" si="11"/>
        <v>-61692.079999998212</v>
      </c>
    </row>
    <row r="32" spans="1:36" s="54" customFormat="1" ht="12" customHeight="1">
      <c r="A32" s="52"/>
      <c r="B32" s="109"/>
      <c r="C32" s="135" t="s">
        <v>159</v>
      </c>
      <c r="D32" s="133"/>
      <c r="E32" s="133"/>
      <c r="F32" s="133"/>
      <c r="G32" s="133"/>
      <c r="H32" s="133"/>
      <c r="I32" s="133"/>
      <c r="J32" s="133"/>
      <c r="K32" s="133"/>
      <c r="L32" s="133"/>
      <c r="M32" s="133"/>
      <c r="N32" s="133"/>
      <c r="O32" s="225">
        <f t="shared" si="9"/>
        <v>0</v>
      </c>
      <c r="P32" s="225"/>
      <c r="Q32" s="225">
        <f t="shared" si="5"/>
        <v>0</v>
      </c>
      <c r="R32" s="225">
        <v>0</v>
      </c>
      <c r="S32" s="225">
        <f t="shared" si="10"/>
        <v>0</v>
      </c>
      <c r="T32" s="226">
        <f t="shared" si="6"/>
        <v>0</v>
      </c>
      <c r="U32" s="53"/>
      <c r="V32" s="55"/>
      <c r="X32" s="211"/>
      <c r="Z32" s="201"/>
      <c r="AJ32" s="386">
        <f t="shared" si="11"/>
        <v>0</v>
      </c>
    </row>
    <row r="33" spans="1:36" s="54" customFormat="1" ht="12" customHeight="1">
      <c r="A33" s="52"/>
      <c r="B33" s="109"/>
      <c r="C33" s="135" t="s">
        <v>160</v>
      </c>
      <c r="D33" s="133"/>
      <c r="E33" s="133"/>
      <c r="F33" s="133"/>
      <c r="G33" s="133"/>
      <c r="H33" s="133"/>
      <c r="I33" s="133"/>
      <c r="J33" s="133"/>
      <c r="K33" s="133"/>
      <c r="L33" s="133"/>
      <c r="M33" s="133"/>
      <c r="N33" s="133"/>
      <c r="O33" s="225">
        <f t="shared" si="9"/>
        <v>18213347</v>
      </c>
      <c r="P33" s="225">
        <v>1647747.5</v>
      </c>
      <c r="Q33" s="225">
        <f t="shared" si="5"/>
        <v>19861094.5</v>
      </c>
      <c r="R33" s="225">
        <v>19605927.560000002</v>
      </c>
      <c r="S33" s="225">
        <f t="shared" si="10"/>
        <v>19605927.560000002</v>
      </c>
      <c r="T33" s="226">
        <f t="shared" si="6"/>
        <v>255166.93999999762</v>
      </c>
      <c r="U33" s="53"/>
      <c r="V33" s="55"/>
      <c r="X33" s="211" t="s">
        <v>298</v>
      </c>
      <c r="Y33" s="252">
        <v>18213347</v>
      </c>
      <c r="Z33" s="201">
        <f t="shared" si="8"/>
        <v>1647747.5</v>
      </c>
      <c r="AA33" s="252">
        <v>19861094.5</v>
      </c>
      <c r="AB33" s="252">
        <v>19605927.560000002</v>
      </c>
      <c r="AC33" s="252">
        <v>19605927.560000002</v>
      </c>
      <c r="AD33" s="284" t="s">
        <v>298</v>
      </c>
      <c r="AE33" s="252">
        <v>18213347</v>
      </c>
      <c r="AF33" s="252"/>
      <c r="AG33" s="252">
        <v>19861094.5</v>
      </c>
      <c r="AH33" s="252">
        <v>19605927.560000002</v>
      </c>
      <c r="AI33" s="252">
        <v>19605927.560000002</v>
      </c>
      <c r="AJ33" s="386">
        <f t="shared" si="11"/>
        <v>-255166.93999999762</v>
      </c>
    </row>
    <row r="34" spans="1:36" s="54" customFormat="1" ht="3.6" customHeight="1">
      <c r="A34" s="52"/>
      <c r="B34" s="109"/>
      <c r="C34" s="136"/>
      <c r="D34" s="108"/>
      <c r="E34" s="108"/>
      <c r="F34" s="108"/>
      <c r="G34" s="108"/>
      <c r="H34" s="108"/>
      <c r="I34" s="108"/>
      <c r="J34" s="108"/>
      <c r="K34" s="108"/>
      <c r="L34" s="108"/>
      <c r="M34" s="108"/>
      <c r="N34" s="108"/>
      <c r="O34" s="224"/>
      <c r="P34" s="224"/>
      <c r="Q34" s="224"/>
      <c r="R34" s="224"/>
      <c r="S34" s="224"/>
      <c r="T34" s="224"/>
      <c r="U34" s="53"/>
      <c r="V34" s="55"/>
      <c r="AJ34" s="385"/>
    </row>
    <row r="35" spans="1:36" s="54" customFormat="1" ht="24" customHeight="1">
      <c r="A35" s="52"/>
      <c r="B35" s="129" t="s">
        <v>161</v>
      </c>
      <c r="C35" s="137"/>
      <c r="D35" s="130"/>
      <c r="E35" s="130"/>
      <c r="F35" s="130"/>
      <c r="G35" s="130"/>
      <c r="H35" s="130"/>
      <c r="I35" s="130"/>
      <c r="J35" s="130"/>
      <c r="K35" s="130"/>
      <c r="L35" s="130"/>
      <c r="M35" s="130"/>
      <c r="N35" s="130"/>
      <c r="O35" s="223">
        <f>SUM(O37:O45)</f>
        <v>778791664</v>
      </c>
      <c r="P35" s="223">
        <f>SUM(P37:P45)</f>
        <v>53874267.910000019</v>
      </c>
      <c r="Q35" s="223">
        <f>O35+P35</f>
        <v>832665931.90999997</v>
      </c>
      <c r="R35" s="223">
        <f>SUM(R37:R45)</f>
        <v>827737180.43000007</v>
      </c>
      <c r="S35" s="223">
        <f>SUM(S37:S45)</f>
        <v>827737180.43000007</v>
      </c>
      <c r="T35" s="223">
        <f>Q35-R35</f>
        <v>4928751.4799998999</v>
      </c>
      <c r="U35" s="53"/>
      <c r="V35" s="55"/>
      <c r="AJ35" s="385"/>
    </row>
    <row r="36" spans="1:36" s="54" customFormat="1" ht="3.6" customHeight="1">
      <c r="A36" s="52"/>
      <c r="B36" s="109"/>
      <c r="C36" s="136"/>
      <c r="D36" s="108"/>
      <c r="E36" s="108"/>
      <c r="F36" s="108"/>
      <c r="G36" s="108"/>
      <c r="H36" s="108"/>
      <c r="I36" s="108"/>
      <c r="J36" s="108"/>
      <c r="K36" s="108"/>
      <c r="L36" s="108"/>
      <c r="M36" s="108"/>
      <c r="N36" s="108"/>
      <c r="O36" s="224"/>
      <c r="P36" s="224"/>
      <c r="Q36" s="224"/>
      <c r="R36" s="224"/>
      <c r="S36" s="224"/>
      <c r="T36" s="224"/>
      <c r="U36" s="53"/>
      <c r="V36" s="55" t="str">
        <f>IF(OR(R32=S32,R32&gt;S32),"Correcto","Incorrecto")</f>
        <v>Correcto</v>
      </c>
      <c r="AJ36" s="385"/>
    </row>
    <row r="37" spans="1:36" s="54" customFormat="1" ht="17.399999999999999" customHeight="1">
      <c r="A37" s="52"/>
      <c r="B37" s="109"/>
      <c r="C37" s="134" t="s">
        <v>162</v>
      </c>
      <c r="D37" s="130"/>
      <c r="E37" s="130"/>
      <c r="F37" s="130"/>
      <c r="G37" s="130"/>
      <c r="H37" s="130"/>
      <c r="I37" s="130"/>
      <c r="J37" s="130"/>
      <c r="K37" s="130"/>
      <c r="L37" s="130"/>
      <c r="M37" s="130"/>
      <c r="N37" s="130"/>
      <c r="O37" s="225">
        <f>+Y37</f>
        <v>234439243</v>
      </c>
      <c r="P37" s="225">
        <v>10257335.430000007</v>
      </c>
      <c r="Q37" s="225">
        <f t="shared" ref="Q37:Q45" si="12">O37+P37</f>
        <v>244696578.43000001</v>
      </c>
      <c r="R37" s="225">
        <v>243896447.41000003</v>
      </c>
      <c r="S37" s="225">
        <v>243896447.41000003</v>
      </c>
      <c r="T37" s="225">
        <f>Q37-R37</f>
        <v>800131.01999998093</v>
      </c>
      <c r="U37" s="53"/>
      <c r="V37" s="55" t="str">
        <f>IF(OR(R33=S33,R33&gt;S33),"Correcto","Incorrecto")</f>
        <v>Correcto</v>
      </c>
      <c r="X37" s="211" t="s">
        <v>299</v>
      </c>
      <c r="Y37" s="252">
        <v>234439243</v>
      </c>
      <c r="Z37" s="201">
        <f>+AA37-Y37</f>
        <v>10257335.430000007</v>
      </c>
      <c r="AA37" s="252">
        <v>244696578.43000001</v>
      </c>
      <c r="AB37" s="252">
        <v>243896447.41000003</v>
      </c>
      <c r="AC37" s="252">
        <v>243896447.41000003</v>
      </c>
      <c r="AD37" s="284" t="s">
        <v>299</v>
      </c>
      <c r="AE37" s="252">
        <v>234439243</v>
      </c>
      <c r="AF37" s="252"/>
      <c r="AG37" s="252">
        <v>244696578.43000001</v>
      </c>
      <c r="AH37" s="252">
        <v>243896447.41000003</v>
      </c>
      <c r="AI37" s="252">
        <v>243896447.41000003</v>
      </c>
      <c r="AJ37" s="386">
        <f>+AG37-AH37</f>
        <v>800131.01999998093</v>
      </c>
    </row>
    <row r="38" spans="1:36" s="54" customFormat="1" ht="12" customHeight="1">
      <c r="A38" s="52"/>
      <c r="B38" s="109"/>
      <c r="C38" s="135" t="s">
        <v>163</v>
      </c>
      <c r="D38" s="133"/>
      <c r="E38" s="133"/>
      <c r="F38" s="133"/>
      <c r="G38" s="133"/>
      <c r="H38" s="133"/>
      <c r="I38" s="133"/>
      <c r="J38" s="133"/>
      <c r="K38" s="133"/>
      <c r="L38" s="133"/>
      <c r="M38" s="133"/>
      <c r="N38" s="133"/>
      <c r="O38" s="225">
        <f t="shared" ref="O38:O45" si="13">+Y38</f>
        <v>194714339</v>
      </c>
      <c r="P38" s="225">
        <v>-411884.15999996662</v>
      </c>
      <c r="Q38" s="225">
        <f t="shared" si="12"/>
        <v>194302454.84000003</v>
      </c>
      <c r="R38" s="225">
        <v>194235620.47000003</v>
      </c>
      <c r="S38" s="225">
        <v>194235620.47000003</v>
      </c>
      <c r="T38" s="226">
        <f t="shared" ref="T38:T45" si="14">Q38-R38</f>
        <v>66834.370000004768</v>
      </c>
      <c r="U38" s="53"/>
      <c r="V38" s="52"/>
      <c r="X38" s="211" t="s">
        <v>300</v>
      </c>
      <c r="Y38" s="252">
        <v>194714339</v>
      </c>
      <c r="Z38" s="201">
        <f t="shared" ref="Z38:Z46" si="15">+AA38-Y38</f>
        <v>-411884.15999996662</v>
      </c>
      <c r="AA38" s="252">
        <v>194302454.84000003</v>
      </c>
      <c r="AB38" s="252">
        <v>194235620.47000003</v>
      </c>
      <c r="AC38" s="252">
        <v>194235620.47000003</v>
      </c>
      <c r="AD38" s="284" t="s">
        <v>300</v>
      </c>
      <c r="AE38" s="252">
        <v>194714339</v>
      </c>
      <c r="AF38" s="252"/>
      <c r="AG38" s="252">
        <v>194302454.84000003</v>
      </c>
      <c r="AH38" s="252">
        <v>194235620.47000003</v>
      </c>
      <c r="AI38" s="252">
        <v>194235620.47000003</v>
      </c>
      <c r="AJ38" s="386">
        <f t="shared" ref="AJ38:AJ46" si="16">+AG38-AH38</f>
        <v>66834.370000004768</v>
      </c>
    </row>
    <row r="39" spans="1:36" s="54" customFormat="1" ht="12" customHeight="1">
      <c r="A39" s="52"/>
      <c r="B39" s="109"/>
      <c r="C39" s="135" t="s">
        <v>164</v>
      </c>
      <c r="D39" s="133"/>
      <c r="E39" s="133"/>
      <c r="F39" s="133"/>
      <c r="G39" s="133"/>
      <c r="H39" s="133"/>
      <c r="I39" s="133"/>
      <c r="J39" s="133"/>
      <c r="K39" s="133"/>
      <c r="L39" s="133"/>
      <c r="M39" s="133"/>
      <c r="N39" s="133"/>
      <c r="O39" s="225">
        <f t="shared" si="13"/>
        <v>198401299</v>
      </c>
      <c r="P39" s="225">
        <v>34509002.589999974</v>
      </c>
      <c r="Q39" s="225">
        <f t="shared" si="12"/>
        <v>232910301.58999997</v>
      </c>
      <c r="R39" s="225">
        <v>232506648.27999997</v>
      </c>
      <c r="S39" s="225">
        <v>232506648.27999997</v>
      </c>
      <c r="T39" s="226">
        <f t="shared" si="14"/>
        <v>403653.31000000238</v>
      </c>
      <c r="U39" s="53"/>
      <c r="V39" s="55" t="str">
        <f>IF(OR(R35=S35,R35&gt;S35),"Correcto","Incorrecto")</f>
        <v>Correcto</v>
      </c>
      <c r="X39" s="211" t="s">
        <v>301</v>
      </c>
      <c r="Y39" s="252">
        <v>198401299</v>
      </c>
      <c r="Z39" s="201">
        <f t="shared" si="15"/>
        <v>34509002.589999974</v>
      </c>
      <c r="AA39" s="252">
        <v>232910301.58999997</v>
      </c>
      <c r="AB39" s="252">
        <v>232506648.27999997</v>
      </c>
      <c r="AC39" s="252">
        <v>232506648.27999997</v>
      </c>
      <c r="AD39" s="284" t="s">
        <v>301</v>
      </c>
      <c r="AE39" s="252">
        <v>198401299</v>
      </c>
      <c r="AF39" s="252"/>
      <c r="AG39" s="252">
        <v>232910301.58999997</v>
      </c>
      <c r="AH39" s="252">
        <v>232506648.27999997</v>
      </c>
      <c r="AI39" s="252">
        <v>232506648.27999997</v>
      </c>
      <c r="AJ39" s="386">
        <f t="shared" si="16"/>
        <v>403653.31000000238</v>
      </c>
    </row>
    <row r="40" spans="1:36" s="54" customFormat="1" ht="12" customHeight="1">
      <c r="A40" s="52"/>
      <c r="B40" s="109"/>
      <c r="C40" s="135" t="s">
        <v>165</v>
      </c>
      <c r="D40" s="133"/>
      <c r="E40" s="133"/>
      <c r="F40" s="133"/>
      <c r="G40" s="133"/>
      <c r="H40" s="133"/>
      <c r="I40" s="133"/>
      <c r="J40" s="133"/>
      <c r="K40" s="133"/>
      <c r="L40" s="133"/>
      <c r="M40" s="133"/>
      <c r="N40" s="133"/>
      <c r="O40" s="225">
        <f t="shared" si="13"/>
        <v>17445599</v>
      </c>
      <c r="P40" s="225">
        <v>-352160.8900000006</v>
      </c>
      <c r="Q40" s="225">
        <f t="shared" si="12"/>
        <v>17093438.109999999</v>
      </c>
      <c r="R40" s="225">
        <v>17093438.109999999</v>
      </c>
      <c r="S40" s="225">
        <v>17093438.109999999</v>
      </c>
      <c r="T40" s="226">
        <f t="shared" si="14"/>
        <v>0</v>
      </c>
      <c r="U40" s="53"/>
      <c r="V40" s="52"/>
      <c r="X40" s="211" t="s">
        <v>302</v>
      </c>
      <c r="Y40" s="252">
        <v>17445599</v>
      </c>
      <c r="Z40" s="201">
        <f t="shared" si="15"/>
        <v>-352160.8900000006</v>
      </c>
      <c r="AA40" s="252">
        <v>17093438.109999999</v>
      </c>
      <c r="AB40" s="252">
        <v>17093438.109999999</v>
      </c>
      <c r="AC40" s="252">
        <v>17093438.109999999</v>
      </c>
      <c r="AD40" s="284" t="s">
        <v>302</v>
      </c>
      <c r="AE40" s="252">
        <v>17445599</v>
      </c>
      <c r="AF40" s="252"/>
      <c r="AG40" s="252">
        <v>17093438.109999999</v>
      </c>
      <c r="AH40" s="252">
        <v>17093438.109999999</v>
      </c>
      <c r="AI40" s="252">
        <v>17093438.109999999</v>
      </c>
      <c r="AJ40" s="386">
        <f t="shared" si="16"/>
        <v>0</v>
      </c>
    </row>
    <row r="41" spans="1:36" s="54" customFormat="1" ht="12" customHeight="1">
      <c r="A41" s="52"/>
      <c r="B41" s="109"/>
      <c r="C41" s="135" t="s">
        <v>166</v>
      </c>
      <c r="D41" s="133"/>
      <c r="E41" s="133"/>
      <c r="F41" s="133"/>
      <c r="G41" s="133"/>
      <c r="H41" s="133"/>
      <c r="I41" s="133"/>
      <c r="J41" s="133"/>
      <c r="K41" s="133"/>
      <c r="L41" s="133"/>
      <c r="M41" s="133"/>
      <c r="N41" s="133"/>
      <c r="O41" s="225">
        <f t="shared" si="13"/>
        <v>63153022</v>
      </c>
      <c r="P41" s="225">
        <v>-8517.9100000038743</v>
      </c>
      <c r="Q41" s="225">
        <f t="shared" si="12"/>
        <v>63144504.089999996</v>
      </c>
      <c r="R41" s="225">
        <v>63001450.489999995</v>
      </c>
      <c r="S41" s="225">
        <v>63001450.489999995</v>
      </c>
      <c r="T41" s="226">
        <f t="shared" si="14"/>
        <v>143053.60000000149</v>
      </c>
      <c r="U41" s="53"/>
      <c r="V41" s="55" t="str">
        <f t="shared" ref="V41:V49" si="17">IF(OR(R37=S37,R37&gt;S37),"Correcto","Incorrecto")</f>
        <v>Correcto</v>
      </c>
      <c r="X41" s="211" t="s">
        <v>303</v>
      </c>
      <c r="Y41" s="252">
        <v>63153022</v>
      </c>
      <c r="Z41" s="201">
        <f t="shared" si="15"/>
        <v>-8517.9100000038743</v>
      </c>
      <c r="AA41" s="252">
        <v>63144504.089999996</v>
      </c>
      <c r="AB41" s="252">
        <v>63001450.489999995</v>
      </c>
      <c r="AC41" s="252">
        <v>63001450.489999995</v>
      </c>
      <c r="AD41" s="284" t="s">
        <v>303</v>
      </c>
      <c r="AE41" s="252">
        <v>63153022</v>
      </c>
      <c r="AF41" s="252"/>
      <c r="AG41" s="252">
        <v>63144504.089999996</v>
      </c>
      <c r="AH41" s="252">
        <v>63001450.489999995</v>
      </c>
      <c r="AI41" s="252">
        <v>63001450.489999995</v>
      </c>
      <c r="AJ41" s="386">
        <f t="shared" si="16"/>
        <v>143053.60000000149</v>
      </c>
    </row>
    <row r="42" spans="1:36" s="54" customFormat="1" ht="12" customHeight="1">
      <c r="A42" s="52"/>
      <c r="B42" s="109"/>
      <c r="C42" s="135" t="s">
        <v>167</v>
      </c>
      <c r="D42" s="133"/>
      <c r="E42" s="133"/>
      <c r="F42" s="133"/>
      <c r="G42" s="133"/>
      <c r="H42" s="133"/>
      <c r="I42" s="133"/>
      <c r="J42" s="133"/>
      <c r="K42" s="133"/>
      <c r="L42" s="133"/>
      <c r="M42" s="133"/>
      <c r="N42" s="133"/>
      <c r="O42" s="225">
        <f t="shared" si="13"/>
        <v>3755000</v>
      </c>
      <c r="P42" s="225">
        <v>833333.90000000037</v>
      </c>
      <c r="Q42" s="225">
        <f t="shared" si="12"/>
        <v>4588333.9000000004</v>
      </c>
      <c r="R42" s="225">
        <v>4586212.3</v>
      </c>
      <c r="S42" s="225">
        <v>4586212.3</v>
      </c>
      <c r="T42" s="226">
        <f t="shared" si="14"/>
        <v>2121.6000000005588</v>
      </c>
      <c r="U42" s="53"/>
      <c r="V42" s="55" t="str">
        <f t="shared" si="17"/>
        <v>Correcto</v>
      </c>
      <c r="X42" s="211" t="s">
        <v>304</v>
      </c>
      <c r="Y42" s="252">
        <v>3755000</v>
      </c>
      <c r="Z42" s="201">
        <f t="shared" si="15"/>
        <v>833333.90000000037</v>
      </c>
      <c r="AA42" s="252">
        <v>4588333.9000000004</v>
      </c>
      <c r="AB42" s="252">
        <v>4586212.3</v>
      </c>
      <c r="AC42" s="252">
        <v>4586212.3</v>
      </c>
      <c r="AD42" s="284" t="s">
        <v>304</v>
      </c>
      <c r="AE42" s="252">
        <v>3755000</v>
      </c>
      <c r="AF42" s="252"/>
      <c r="AG42" s="252">
        <v>4588333.9000000004</v>
      </c>
      <c r="AH42" s="252">
        <v>4586212.3</v>
      </c>
      <c r="AI42" s="252">
        <v>4586212.3</v>
      </c>
      <c r="AJ42" s="386">
        <f t="shared" si="16"/>
        <v>2121.6000000005588</v>
      </c>
    </row>
    <row r="43" spans="1:36" s="54" customFormat="1" ht="12" customHeight="1">
      <c r="A43" s="52"/>
      <c r="B43" s="109"/>
      <c r="C43" s="135" t="s">
        <v>168</v>
      </c>
      <c r="D43" s="133"/>
      <c r="E43" s="133"/>
      <c r="F43" s="133"/>
      <c r="G43" s="133"/>
      <c r="H43" s="133"/>
      <c r="I43" s="133"/>
      <c r="J43" s="133"/>
      <c r="K43" s="133"/>
      <c r="L43" s="133"/>
      <c r="M43" s="133"/>
      <c r="N43" s="133"/>
      <c r="O43" s="225">
        <f t="shared" si="13"/>
        <v>4239996</v>
      </c>
      <c r="P43" s="225">
        <v>369157</v>
      </c>
      <c r="Q43" s="225">
        <f t="shared" si="12"/>
        <v>4609153</v>
      </c>
      <c r="R43" s="225">
        <v>4607404</v>
      </c>
      <c r="S43" s="225">
        <v>4607404</v>
      </c>
      <c r="T43" s="226">
        <f t="shared" si="14"/>
        <v>1749</v>
      </c>
      <c r="U43" s="53"/>
      <c r="V43" s="55" t="str">
        <f t="shared" si="17"/>
        <v>Correcto</v>
      </c>
      <c r="X43" s="211" t="s">
        <v>305</v>
      </c>
      <c r="Y43" s="252">
        <v>4239996</v>
      </c>
      <c r="Z43" s="201">
        <f t="shared" si="15"/>
        <v>369157</v>
      </c>
      <c r="AA43" s="252">
        <v>4609153</v>
      </c>
      <c r="AB43" s="252">
        <v>4607404</v>
      </c>
      <c r="AC43" s="252">
        <v>4607404</v>
      </c>
      <c r="AD43" s="284" t="s">
        <v>305</v>
      </c>
      <c r="AE43" s="252">
        <v>4239996</v>
      </c>
      <c r="AF43" s="252"/>
      <c r="AG43" s="252">
        <v>4609153</v>
      </c>
      <c r="AH43" s="252">
        <v>4607404</v>
      </c>
      <c r="AI43" s="252">
        <v>4607404</v>
      </c>
      <c r="AJ43" s="386">
        <f t="shared" si="16"/>
        <v>1749</v>
      </c>
    </row>
    <row r="44" spans="1:36" s="54" customFormat="1" ht="12" customHeight="1">
      <c r="A44" s="52"/>
      <c r="B44" s="109"/>
      <c r="C44" s="135" t="s">
        <v>169</v>
      </c>
      <c r="D44" s="133"/>
      <c r="E44" s="133"/>
      <c r="F44" s="133"/>
      <c r="G44" s="133"/>
      <c r="H44" s="133"/>
      <c r="I44" s="133"/>
      <c r="J44" s="133"/>
      <c r="K44" s="133"/>
      <c r="L44" s="133"/>
      <c r="M44" s="133"/>
      <c r="N44" s="133"/>
      <c r="O44" s="225">
        <f t="shared" si="13"/>
        <v>16238038</v>
      </c>
      <c r="P44" s="225">
        <v>3216416.950000003</v>
      </c>
      <c r="Q44" s="225">
        <f t="shared" si="12"/>
        <v>19454454.950000003</v>
      </c>
      <c r="R44" s="225">
        <v>19402849.970000003</v>
      </c>
      <c r="S44" s="225">
        <v>19402849.970000003</v>
      </c>
      <c r="T44" s="226">
        <f t="shared" si="14"/>
        <v>51604.980000000447</v>
      </c>
      <c r="U44" s="53"/>
      <c r="V44" s="55" t="str">
        <f t="shared" si="17"/>
        <v>Correcto</v>
      </c>
      <c r="X44" s="211" t="s">
        <v>306</v>
      </c>
      <c r="Y44" s="252">
        <v>16238038</v>
      </c>
      <c r="Z44" s="201">
        <f t="shared" si="15"/>
        <v>3216416.950000003</v>
      </c>
      <c r="AA44" s="252">
        <v>19454454.950000003</v>
      </c>
      <c r="AB44" s="252">
        <v>19402849.970000003</v>
      </c>
      <c r="AC44" s="252">
        <v>19402849.970000003</v>
      </c>
      <c r="AD44" s="284" t="s">
        <v>306</v>
      </c>
      <c r="AE44" s="252">
        <v>16238038</v>
      </c>
      <c r="AF44" s="252"/>
      <c r="AG44" s="252">
        <v>19454454.950000003</v>
      </c>
      <c r="AH44" s="252">
        <v>19402849.970000003</v>
      </c>
      <c r="AI44" s="252">
        <v>19402849.970000003</v>
      </c>
      <c r="AJ44" s="386">
        <f t="shared" si="16"/>
        <v>51604.980000000447</v>
      </c>
    </row>
    <row r="45" spans="1:36" s="54" customFormat="1" ht="12" customHeight="1">
      <c r="A45" s="52"/>
      <c r="B45" s="109"/>
      <c r="C45" s="135" t="s">
        <v>0</v>
      </c>
      <c r="D45" s="133"/>
      <c r="E45" s="133"/>
      <c r="F45" s="133"/>
      <c r="G45" s="133"/>
      <c r="H45" s="133"/>
      <c r="I45" s="133"/>
      <c r="J45" s="133"/>
      <c r="K45" s="133"/>
      <c r="L45" s="133"/>
      <c r="M45" s="133"/>
      <c r="N45" s="133"/>
      <c r="O45" s="225">
        <f t="shared" si="13"/>
        <v>46405128</v>
      </c>
      <c r="P45" s="225">
        <v>5461585.0000000075</v>
      </c>
      <c r="Q45" s="225">
        <f t="shared" si="12"/>
        <v>51866713.000000007</v>
      </c>
      <c r="R45" s="225">
        <v>48407109.400000006</v>
      </c>
      <c r="S45" s="225">
        <v>48407109.400000006</v>
      </c>
      <c r="T45" s="226">
        <f t="shared" si="14"/>
        <v>3459603.6000000015</v>
      </c>
      <c r="U45" s="53"/>
      <c r="V45" s="55" t="str">
        <f t="shared" si="17"/>
        <v>Correcto</v>
      </c>
      <c r="X45" s="211" t="s">
        <v>307</v>
      </c>
      <c r="Y45" s="252">
        <v>46405128</v>
      </c>
      <c r="Z45" s="201">
        <f t="shared" si="15"/>
        <v>5461585.0000000075</v>
      </c>
      <c r="AA45" s="252">
        <v>51866713.000000007</v>
      </c>
      <c r="AB45" s="252">
        <v>48407109.400000006</v>
      </c>
      <c r="AC45" s="252">
        <v>48407109.400000006</v>
      </c>
      <c r="AD45" s="284" t="s">
        <v>307</v>
      </c>
      <c r="AE45" s="252">
        <v>46405128</v>
      </c>
      <c r="AF45" s="252"/>
      <c r="AG45" s="252">
        <v>51866713.000000007</v>
      </c>
      <c r="AH45" s="252">
        <v>48407109.400000006</v>
      </c>
      <c r="AI45" s="252">
        <v>48407109.400000006</v>
      </c>
      <c r="AJ45" s="386">
        <f t="shared" si="16"/>
        <v>3459603.6000000015</v>
      </c>
    </row>
    <row r="46" spans="1:36" s="54" customFormat="1" ht="3.6" customHeight="1">
      <c r="A46" s="52"/>
      <c r="B46" s="109"/>
      <c r="C46" s="136"/>
      <c r="D46" s="108"/>
      <c r="E46" s="108"/>
      <c r="F46" s="108"/>
      <c r="G46" s="108"/>
      <c r="H46" s="108"/>
      <c r="I46" s="108"/>
      <c r="J46" s="108"/>
      <c r="K46" s="108"/>
      <c r="L46" s="108"/>
      <c r="M46" s="108"/>
      <c r="N46" s="108"/>
      <c r="O46" s="224"/>
      <c r="P46" s="224"/>
      <c r="Q46" s="224"/>
      <c r="R46" s="224"/>
      <c r="S46" s="224"/>
      <c r="T46" s="224"/>
      <c r="U46" s="53"/>
      <c r="V46" s="55" t="str">
        <f t="shared" si="17"/>
        <v>Correcto</v>
      </c>
      <c r="Z46" s="201">
        <f t="shared" si="15"/>
        <v>0</v>
      </c>
      <c r="AJ46" s="386">
        <f t="shared" si="16"/>
        <v>0</v>
      </c>
    </row>
    <row r="47" spans="1:36" s="54" customFormat="1" ht="19.8" customHeight="1">
      <c r="A47" s="52"/>
      <c r="B47" s="129" t="s">
        <v>170</v>
      </c>
      <c r="C47" s="130"/>
      <c r="D47" s="130"/>
      <c r="E47" s="130"/>
      <c r="F47" s="130"/>
      <c r="G47" s="130"/>
      <c r="H47" s="130"/>
      <c r="I47" s="130"/>
      <c r="J47" s="130"/>
      <c r="K47" s="130"/>
      <c r="L47" s="130"/>
      <c r="M47" s="130"/>
      <c r="N47" s="130"/>
      <c r="O47" s="223">
        <f>SUM(O49:O57)</f>
        <v>198231003</v>
      </c>
      <c r="P47" s="223">
        <f>SUM(P49:P57)</f>
        <v>6940645.5200000405</v>
      </c>
      <c r="Q47" s="223">
        <f>O47+P47</f>
        <v>205171648.52000004</v>
      </c>
      <c r="R47" s="223">
        <f>SUM(R49:R57)</f>
        <v>202694588.60999998</v>
      </c>
      <c r="S47" s="223">
        <f>SUM(S49:S57)</f>
        <v>202197479.31</v>
      </c>
      <c r="T47" s="223">
        <f>Q47-R47</f>
        <v>2477059.910000056</v>
      </c>
      <c r="U47" s="53"/>
      <c r="V47" s="55" t="str">
        <f t="shared" si="17"/>
        <v>Correcto</v>
      </c>
      <c r="AJ47" s="385"/>
    </row>
    <row r="48" spans="1:36" s="54" customFormat="1" ht="3.6" customHeight="1">
      <c r="A48" s="52"/>
      <c r="B48" s="109"/>
      <c r="C48" s="108"/>
      <c r="D48" s="108"/>
      <c r="E48" s="108"/>
      <c r="F48" s="108"/>
      <c r="G48" s="108"/>
      <c r="H48" s="108"/>
      <c r="I48" s="108"/>
      <c r="J48" s="108"/>
      <c r="K48" s="108"/>
      <c r="L48" s="108"/>
      <c r="M48" s="108"/>
      <c r="N48" s="108"/>
      <c r="O48" s="224"/>
      <c r="P48" s="224"/>
      <c r="Q48" s="224"/>
      <c r="R48" s="224"/>
      <c r="S48" s="224"/>
      <c r="T48" s="224"/>
      <c r="U48" s="53"/>
      <c r="V48" s="55" t="str">
        <f t="shared" si="17"/>
        <v>Correcto</v>
      </c>
      <c r="AJ48" s="385"/>
    </row>
    <row r="49" spans="1:37" s="54" customFormat="1" ht="12" customHeight="1">
      <c r="A49" s="52"/>
      <c r="B49" s="109"/>
      <c r="C49" s="134" t="s">
        <v>171</v>
      </c>
      <c r="D49" s="130"/>
      <c r="E49" s="130"/>
      <c r="F49" s="130"/>
      <c r="G49" s="130"/>
      <c r="H49" s="130"/>
      <c r="I49" s="130"/>
      <c r="J49" s="130"/>
      <c r="K49" s="130"/>
      <c r="L49" s="130"/>
      <c r="M49" s="130"/>
      <c r="N49" s="130"/>
      <c r="O49" s="225">
        <v>0</v>
      </c>
      <c r="P49" s="225">
        <v>0</v>
      </c>
      <c r="Q49" s="225">
        <f t="shared" ref="Q49:Q57" si="18">O49+P49</f>
        <v>0</v>
      </c>
      <c r="R49" s="225">
        <v>0</v>
      </c>
      <c r="S49" s="225">
        <v>0</v>
      </c>
      <c r="T49" s="225">
        <f t="shared" ref="T49:T57" si="19">Q49-R49</f>
        <v>0</v>
      </c>
      <c r="U49" s="53"/>
      <c r="V49" s="55" t="str">
        <f t="shared" si="17"/>
        <v>Correcto</v>
      </c>
      <c r="AJ49" s="385"/>
    </row>
    <row r="50" spans="1:37" s="54" customFormat="1" ht="12" customHeight="1">
      <c r="A50" s="52"/>
      <c r="B50" s="109"/>
      <c r="C50" s="135" t="s">
        <v>172</v>
      </c>
      <c r="D50" s="133"/>
      <c r="E50" s="133"/>
      <c r="F50" s="133"/>
      <c r="G50" s="133"/>
      <c r="H50" s="133"/>
      <c r="I50" s="133"/>
      <c r="J50" s="133"/>
      <c r="K50" s="133"/>
      <c r="L50" s="133"/>
      <c r="M50" s="133"/>
      <c r="N50" s="133"/>
      <c r="O50" s="225">
        <v>0</v>
      </c>
      <c r="P50" s="225">
        <v>0</v>
      </c>
      <c r="Q50" s="225">
        <f t="shared" si="18"/>
        <v>0</v>
      </c>
      <c r="R50" s="225">
        <v>0</v>
      </c>
      <c r="S50" s="225">
        <v>0</v>
      </c>
      <c r="T50" s="226">
        <f t="shared" si="19"/>
        <v>0</v>
      </c>
      <c r="U50" s="53"/>
      <c r="V50" s="57"/>
      <c r="AJ50" s="385"/>
    </row>
    <row r="51" spans="1:37" s="54" customFormat="1" ht="12" customHeight="1">
      <c r="A51" s="52"/>
      <c r="B51" s="109"/>
      <c r="C51" s="135" t="s">
        <v>173</v>
      </c>
      <c r="D51" s="133"/>
      <c r="E51" s="133"/>
      <c r="F51" s="133"/>
      <c r="G51" s="133"/>
      <c r="H51" s="133"/>
      <c r="I51" s="133"/>
      <c r="J51" s="133"/>
      <c r="K51" s="133"/>
      <c r="L51" s="133"/>
      <c r="M51" s="133"/>
      <c r="N51" s="133"/>
      <c r="O51" s="225">
        <v>0</v>
      </c>
      <c r="P51" s="225">
        <v>0</v>
      </c>
      <c r="Q51" s="225">
        <f t="shared" si="18"/>
        <v>0</v>
      </c>
      <c r="R51" s="225">
        <v>0</v>
      </c>
      <c r="S51" s="225">
        <v>0</v>
      </c>
      <c r="T51" s="226">
        <f t="shared" si="19"/>
        <v>0</v>
      </c>
      <c r="U51" s="53"/>
      <c r="V51" s="55" t="str">
        <f>IF(OR(R47=S47,R47&gt;S47),"Correcto","Incorrecto")</f>
        <v>Correcto</v>
      </c>
      <c r="AJ51" s="385"/>
    </row>
    <row r="52" spans="1:37" s="54" customFormat="1" ht="12" customHeight="1">
      <c r="A52" s="52"/>
      <c r="B52" s="109"/>
      <c r="C52" s="135" t="s">
        <v>174</v>
      </c>
      <c r="D52" s="133"/>
      <c r="E52" s="133"/>
      <c r="F52" s="133"/>
      <c r="G52" s="133"/>
      <c r="H52" s="133"/>
      <c r="I52" s="133"/>
      <c r="J52" s="133"/>
      <c r="K52" s="133"/>
      <c r="L52" s="133"/>
      <c r="M52" s="133"/>
      <c r="N52" s="133"/>
      <c r="O52" s="225">
        <v>198231003</v>
      </c>
      <c r="P52" s="225">
        <v>6940645.5200000405</v>
      </c>
      <c r="Q52" s="225">
        <v>205171648.52000004</v>
      </c>
      <c r="R52" s="225">
        <v>202694588.60999998</v>
      </c>
      <c r="S52" s="225">
        <v>202197479.31</v>
      </c>
      <c r="T52" s="226">
        <f t="shared" si="19"/>
        <v>2477059.910000056</v>
      </c>
      <c r="U52" s="53"/>
      <c r="V52" s="52"/>
      <c r="X52" s="211" t="s">
        <v>308</v>
      </c>
      <c r="Y52" s="201">
        <v>198231003</v>
      </c>
      <c r="Z52" s="201">
        <f t="shared" ref="Z52" si="20">+AA52-Y52</f>
        <v>6940645.5200000405</v>
      </c>
      <c r="AA52" s="252">
        <v>205171648.52000004</v>
      </c>
      <c r="AB52" s="252">
        <v>202694588.60999998</v>
      </c>
      <c r="AC52" s="252">
        <v>202197479.31</v>
      </c>
      <c r="AD52" s="284" t="s">
        <v>308</v>
      </c>
      <c r="AE52" s="252">
        <v>198231003</v>
      </c>
      <c r="AF52" s="252"/>
      <c r="AG52" s="252">
        <v>205171648.52000004</v>
      </c>
      <c r="AH52" s="252">
        <v>202694588.60999998</v>
      </c>
      <c r="AI52" s="252">
        <v>202197479.31</v>
      </c>
      <c r="AJ52" s="386">
        <f t="shared" ref="AJ52" si="21">+AG52-AH52</f>
        <v>2477059.910000056</v>
      </c>
      <c r="AK52" s="385"/>
    </row>
    <row r="53" spans="1:37" s="54" customFormat="1" ht="12" customHeight="1">
      <c r="A53" s="52"/>
      <c r="B53" s="109"/>
      <c r="C53" s="135" t="s">
        <v>175</v>
      </c>
      <c r="D53" s="133"/>
      <c r="E53" s="133"/>
      <c r="F53" s="133"/>
      <c r="G53" s="133"/>
      <c r="H53" s="133"/>
      <c r="I53" s="133"/>
      <c r="J53" s="133"/>
      <c r="K53" s="133"/>
      <c r="L53" s="133"/>
      <c r="M53" s="133"/>
      <c r="N53" s="133"/>
      <c r="O53" s="225">
        <v>0</v>
      </c>
      <c r="P53" s="225">
        <v>0</v>
      </c>
      <c r="Q53" s="225">
        <f t="shared" si="18"/>
        <v>0</v>
      </c>
      <c r="R53" s="225">
        <v>0</v>
      </c>
      <c r="S53" s="225">
        <v>0</v>
      </c>
      <c r="T53" s="226">
        <f t="shared" si="19"/>
        <v>0</v>
      </c>
      <c r="U53" s="53"/>
      <c r="V53" s="55" t="str">
        <f t="shared" ref="V53:V61" si="22">IF(OR(R49=S49,R49&gt;S49),"Correcto","Incorrecto")</f>
        <v>Correcto</v>
      </c>
      <c r="AJ53" s="385"/>
    </row>
    <row r="54" spans="1:37" s="54" customFormat="1" ht="12" customHeight="1">
      <c r="A54" s="52"/>
      <c r="B54" s="109"/>
      <c r="C54" s="135" t="s">
        <v>176</v>
      </c>
      <c r="D54" s="133"/>
      <c r="E54" s="133"/>
      <c r="F54" s="133"/>
      <c r="G54" s="133"/>
      <c r="H54" s="133"/>
      <c r="I54" s="133"/>
      <c r="J54" s="133"/>
      <c r="K54" s="133"/>
      <c r="L54" s="133"/>
      <c r="M54" s="133"/>
      <c r="N54" s="133"/>
      <c r="O54" s="225">
        <v>0</v>
      </c>
      <c r="P54" s="225">
        <v>0</v>
      </c>
      <c r="Q54" s="225">
        <f t="shared" si="18"/>
        <v>0</v>
      </c>
      <c r="R54" s="225">
        <v>0</v>
      </c>
      <c r="S54" s="225">
        <v>0</v>
      </c>
      <c r="T54" s="226">
        <f t="shared" si="19"/>
        <v>0</v>
      </c>
      <c r="U54" s="53"/>
      <c r="V54" s="55" t="str">
        <f t="shared" si="22"/>
        <v>Correcto</v>
      </c>
      <c r="AJ54" s="385"/>
    </row>
    <row r="55" spans="1:37" s="54" customFormat="1" ht="12" customHeight="1">
      <c r="A55" s="52"/>
      <c r="B55" s="109"/>
      <c r="C55" s="135" t="s">
        <v>177</v>
      </c>
      <c r="D55" s="133"/>
      <c r="E55" s="133"/>
      <c r="F55" s="133"/>
      <c r="G55" s="133"/>
      <c r="H55" s="133"/>
      <c r="I55" s="133"/>
      <c r="J55" s="133"/>
      <c r="K55" s="133"/>
      <c r="L55" s="133"/>
      <c r="M55" s="133"/>
      <c r="N55" s="133"/>
      <c r="O55" s="225">
        <v>0</v>
      </c>
      <c r="P55" s="225">
        <v>0</v>
      </c>
      <c r="Q55" s="225">
        <f t="shared" si="18"/>
        <v>0</v>
      </c>
      <c r="R55" s="225">
        <v>0</v>
      </c>
      <c r="S55" s="225">
        <v>0</v>
      </c>
      <c r="T55" s="226">
        <f t="shared" si="19"/>
        <v>0</v>
      </c>
      <c r="U55" s="53"/>
      <c r="V55" s="55" t="str">
        <f t="shared" si="22"/>
        <v>Correcto</v>
      </c>
      <c r="AJ55" s="385"/>
    </row>
    <row r="56" spans="1:37" s="54" customFormat="1" ht="12" customHeight="1">
      <c r="A56" s="52"/>
      <c r="B56" s="109"/>
      <c r="C56" s="135" t="s">
        <v>178</v>
      </c>
      <c r="D56" s="133"/>
      <c r="E56" s="133"/>
      <c r="F56" s="133"/>
      <c r="G56" s="133"/>
      <c r="H56" s="133"/>
      <c r="I56" s="133"/>
      <c r="J56" s="133"/>
      <c r="K56" s="133"/>
      <c r="L56" s="133"/>
      <c r="M56" s="133"/>
      <c r="N56" s="133"/>
      <c r="O56" s="225">
        <v>0</v>
      </c>
      <c r="P56" s="225">
        <v>0</v>
      </c>
      <c r="Q56" s="225">
        <f t="shared" si="18"/>
        <v>0</v>
      </c>
      <c r="R56" s="225">
        <v>0</v>
      </c>
      <c r="S56" s="225">
        <v>0</v>
      </c>
      <c r="T56" s="226">
        <f t="shared" si="19"/>
        <v>0</v>
      </c>
      <c r="U56" s="53"/>
      <c r="V56" s="55" t="str">
        <f t="shared" si="22"/>
        <v>Correcto</v>
      </c>
      <c r="AJ56" s="385"/>
    </row>
    <row r="57" spans="1:37" s="54" customFormat="1" ht="12" customHeight="1">
      <c r="A57" s="52"/>
      <c r="B57" s="109"/>
      <c r="C57" s="135" t="s">
        <v>179</v>
      </c>
      <c r="D57" s="133"/>
      <c r="E57" s="133"/>
      <c r="F57" s="133"/>
      <c r="G57" s="133"/>
      <c r="H57" s="133"/>
      <c r="I57" s="133"/>
      <c r="J57" s="133"/>
      <c r="K57" s="133"/>
      <c r="L57" s="133"/>
      <c r="M57" s="133"/>
      <c r="N57" s="133"/>
      <c r="O57" s="225">
        <v>0</v>
      </c>
      <c r="P57" s="225">
        <v>0</v>
      </c>
      <c r="Q57" s="225">
        <f t="shared" si="18"/>
        <v>0</v>
      </c>
      <c r="R57" s="225">
        <v>0</v>
      </c>
      <c r="S57" s="225">
        <v>0</v>
      </c>
      <c r="T57" s="226">
        <f t="shared" si="19"/>
        <v>0</v>
      </c>
      <c r="U57" s="53"/>
      <c r="V57" s="55" t="str">
        <f t="shared" si="22"/>
        <v>Correcto</v>
      </c>
      <c r="AJ57" s="385"/>
    </row>
    <row r="58" spans="1:37" s="54" customFormat="1" ht="3.6" customHeight="1">
      <c r="A58" s="52"/>
      <c r="B58" s="109"/>
      <c r="C58" s="136"/>
      <c r="D58" s="108"/>
      <c r="E58" s="108"/>
      <c r="F58" s="108"/>
      <c r="G58" s="108"/>
      <c r="H58" s="108"/>
      <c r="I58" s="108"/>
      <c r="J58" s="108"/>
      <c r="K58" s="108"/>
      <c r="L58" s="108"/>
      <c r="M58" s="108"/>
      <c r="N58" s="108"/>
      <c r="O58" s="224"/>
      <c r="P58" s="224"/>
      <c r="Q58" s="224"/>
      <c r="R58" s="224"/>
      <c r="S58" s="224"/>
      <c r="T58" s="224"/>
      <c r="U58" s="53"/>
      <c r="V58" s="55" t="str">
        <f t="shared" si="22"/>
        <v>Correcto</v>
      </c>
      <c r="AJ58" s="385"/>
    </row>
    <row r="59" spans="1:37" s="54" customFormat="1" ht="7.8" customHeight="1">
      <c r="A59" s="52"/>
      <c r="B59" s="129" t="s">
        <v>180</v>
      </c>
      <c r="C59" s="137"/>
      <c r="D59" s="130"/>
      <c r="E59" s="130"/>
      <c r="F59" s="130"/>
      <c r="G59" s="130"/>
      <c r="H59" s="130"/>
      <c r="I59" s="130"/>
      <c r="J59" s="130"/>
      <c r="K59" s="130"/>
      <c r="L59" s="130"/>
      <c r="M59" s="130"/>
      <c r="N59" s="130"/>
      <c r="O59" s="223">
        <f>SUM(O61:O69)</f>
        <v>11195951</v>
      </c>
      <c r="P59" s="223">
        <f>SUM(P61:P69)</f>
        <v>22314779.100000005</v>
      </c>
      <c r="Q59" s="223">
        <f>O59+P59</f>
        <v>33510730.100000005</v>
      </c>
      <c r="R59" s="223">
        <f>SUM(R61:R69)</f>
        <v>33510319.060000002</v>
      </c>
      <c r="S59" s="223">
        <f>SUM(S61:S69)</f>
        <v>33510319.060000002</v>
      </c>
      <c r="T59" s="223">
        <f>Q59-R59</f>
        <v>411.04000000283122</v>
      </c>
      <c r="U59" s="53"/>
      <c r="V59" s="55" t="str">
        <f t="shared" si="22"/>
        <v>Correcto</v>
      </c>
      <c r="AJ59" s="385"/>
    </row>
    <row r="60" spans="1:37" s="54" customFormat="1" ht="3.6" customHeight="1">
      <c r="A60" s="52"/>
      <c r="B60" s="109"/>
      <c r="C60" s="136"/>
      <c r="D60" s="108"/>
      <c r="E60" s="108"/>
      <c r="F60" s="108"/>
      <c r="G60" s="108"/>
      <c r="H60" s="108"/>
      <c r="I60" s="108"/>
      <c r="J60" s="108"/>
      <c r="K60" s="108"/>
      <c r="L60" s="108"/>
      <c r="M60" s="108"/>
      <c r="N60" s="108"/>
      <c r="O60" s="224"/>
      <c r="P60" s="224"/>
      <c r="Q60" s="224"/>
      <c r="R60" s="224"/>
      <c r="S60" s="224"/>
      <c r="T60" s="224"/>
      <c r="U60" s="53"/>
      <c r="V60" s="55" t="str">
        <f t="shared" si="22"/>
        <v>Correcto</v>
      </c>
      <c r="AJ60" s="385"/>
    </row>
    <row r="61" spans="1:37" s="54" customFormat="1" ht="12" customHeight="1">
      <c r="A61" s="52"/>
      <c r="B61" s="109"/>
      <c r="C61" s="134" t="s">
        <v>181</v>
      </c>
      <c r="D61" s="130"/>
      <c r="E61" s="130"/>
      <c r="F61" s="130"/>
      <c r="G61" s="130"/>
      <c r="H61" s="130"/>
      <c r="I61" s="130"/>
      <c r="J61" s="130"/>
      <c r="K61" s="130"/>
      <c r="L61" s="130"/>
      <c r="M61" s="130"/>
      <c r="N61" s="130"/>
      <c r="O61" s="225">
        <v>6762951</v>
      </c>
      <c r="P61" s="225">
        <v>3653107.6400000006</v>
      </c>
      <c r="Q61" s="225">
        <f t="shared" ref="Q61:Q69" si="23">O61+P61</f>
        <v>10416058.640000001</v>
      </c>
      <c r="R61" s="225">
        <v>10416058.640000001</v>
      </c>
      <c r="S61" s="225">
        <v>10416058.640000001</v>
      </c>
      <c r="T61" s="225">
        <f t="shared" ref="T61:T69" si="24">Q61-R61</f>
        <v>0</v>
      </c>
      <c r="U61" s="53"/>
      <c r="V61" s="55" t="str">
        <f t="shared" si="22"/>
        <v>Correcto</v>
      </c>
      <c r="X61" s="211" t="s">
        <v>309</v>
      </c>
      <c r="Y61" s="252">
        <v>6762951</v>
      </c>
      <c r="Z61" s="201">
        <f t="shared" ref="Z61:Z66" si="25">+AA61-Y61</f>
        <v>3653107.6400000006</v>
      </c>
      <c r="AA61" s="252">
        <v>10416058.640000001</v>
      </c>
      <c r="AB61" s="252">
        <v>10416058.640000001</v>
      </c>
      <c r="AC61" s="252">
        <v>10416058.640000001</v>
      </c>
      <c r="AD61" s="284" t="s">
        <v>309</v>
      </c>
      <c r="AE61" s="252">
        <v>6762951</v>
      </c>
      <c r="AF61" s="252"/>
      <c r="AG61" s="252">
        <v>10416058.640000001</v>
      </c>
      <c r="AH61" s="252">
        <v>10416058.640000001</v>
      </c>
      <c r="AI61" s="252">
        <v>10416058.640000001</v>
      </c>
      <c r="AJ61" s="386">
        <f t="shared" ref="AJ61:AJ69" si="26">+AG61-AH61</f>
        <v>0</v>
      </c>
      <c r="AK61" s="385"/>
    </row>
    <row r="62" spans="1:37" s="54" customFormat="1" ht="12" customHeight="1">
      <c r="A62" s="52"/>
      <c r="B62" s="109"/>
      <c r="C62" s="135" t="s">
        <v>182</v>
      </c>
      <c r="D62" s="133"/>
      <c r="E62" s="133"/>
      <c r="F62" s="133"/>
      <c r="G62" s="133"/>
      <c r="H62" s="133"/>
      <c r="I62" s="133"/>
      <c r="J62" s="133"/>
      <c r="K62" s="133"/>
      <c r="L62" s="133"/>
      <c r="M62" s="133"/>
      <c r="N62" s="133"/>
      <c r="O62" s="225">
        <v>0</v>
      </c>
      <c r="P62" s="225">
        <v>146351.46</v>
      </c>
      <c r="Q62" s="225">
        <f t="shared" si="23"/>
        <v>146351.46</v>
      </c>
      <c r="R62" s="225">
        <v>146351.46</v>
      </c>
      <c r="S62" s="225">
        <v>146351.46</v>
      </c>
      <c r="T62" s="226">
        <f t="shared" si="24"/>
        <v>0</v>
      </c>
      <c r="U62" s="53"/>
      <c r="V62" s="52"/>
      <c r="X62" s="211" t="s">
        <v>310</v>
      </c>
      <c r="Y62" s="252">
        <v>0</v>
      </c>
      <c r="Z62" s="201">
        <f t="shared" si="25"/>
        <v>146351.46</v>
      </c>
      <c r="AA62" s="252">
        <v>146351.46</v>
      </c>
      <c r="AB62" s="252">
        <v>146351.46</v>
      </c>
      <c r="AC62" s="252">
        <v>146351.46</v>
      </c>
      <c r="AD62" s="284" t="s">
        <v>310</v>
      </c>
      <c r="AE62" s="252">
        <v>0</v>
      </c>
      <c r="AF62" s="252"/>
      <c r="AG62" s="252">
        <v>146351.46</v>
      </c>
      <c r="AH62" s="252">
        <v>146351.46</v>
      </c>
      <c r="AI62" s="252">
        <v>146351.46</v>
      </c>
      <c r="AJ62" s="386">
        <f t="shared" si="26"/>
        <v>0</v>
      </c>
      <c r="AK62" s="385"/>
    </row>
    <row r="63" spans="1:37" s="54" customFormat="1" ht="12" customHeight="1">
      <c r="A63" s="52"/>
      <c r="B63" s="109"/>
      <c r="C63" s="135" t="s">
        <v>183</v>
      </c>
      <c r="D63" s="133"/>
      <c r="E63" s="133"/>
      <c r="F63" s="133"/>
      <c r="G63" s="133"/>
      <c r="H63" s="133"/>
      <c r="I63" s="133"/>
      <c r="J63" s="133"/>
      <c r="K63" s="133"/>
      <c r="L63" s="133"/>
      <c r="M63" s="133"/>
      <c r="N63" s="133"/>
      <c r="O63" s="225">
        <v>0</v>
      </c>
      <c r="P63" s="225">
        <v>20102.53</v>
      </c>
      <c r="Q63" s="225">
        <f t="shared" si="23"/>
        <v>20102.53</v>
      </c>
      <c r="R63" s="225">
        <v>20102.53</v>
      </c>
      <c r="S63" s="225">
        <v>20102.53</v>
      </c>
      <c r="T63" s="226">
        <f t="shared" si="24"/>
        <v>0</v>
      </c>
      <c r="U63" s="53"/>
      <c r="V63" s="55" t="str">
        <f>IF(OR(R59=S59,R59&gt;S59),"Correcto","Incorrecto")</f>
        <v>Correcto</v>
      </c>
      <c r="X63" s="211" t="s">
        <v>311</v>
      </c>
      <c r="Y63" s="252">
        <v>0</v>
      </c>
      <c r="Z63" s="201">
        <f t="shared" si="25"/>
        <v>20102.53</v>
      </c>
      <c r="AA63" s="252">
        <v>20102.53</v>
      </c>
      <c r="AB63" s="252">
        <v>20102.53</v>
      </c>
      <c r="AC63" s="252">
        <v>20102.53</v>
      </c>
      <c r="AD63" s="284" t="s">
        <v>311</v>
      </c>
      <c r="AE63" s="252">
        <v>0</v>
      </c>
      <c r="AF63" s="252"/>
      <c r="AG63" s="252">
        <v>20102.53</v>
      </c>
      <c r="AH63" s="252">
        <v>20102.53</v>
      </c>
      <c r="AI63" s="252">
        <v>20102.53</v>
      </c>
      <c r="AJ63" s="386">
        <f t="shared" si="26"/>
        <v>0</v>
      </c>
      <c r="AK63" s="385"/>
    </row>
    <row r="64" spans="1:37" s="54" customFormat="1" ht="12" customHeight="1">
      <c r="A64" s="52"/>
      <c r="B64" s="109"/>
      <c r="C64" s="135" t="s">
        <v>184</v>
      </c>
      <c r="D64" s="133"/>
      <c r="E64" s="133"/>
      <c r="F64" s="133"/>
      <c r="G64" s="133"/>
      <c r="H64" s="133"/>
      <c r="I64" s="133"/>
      <c r="J64" s="133"/>
      <c r="K64" s="133"/>
      <c r="L64" s="133"/>
      <c r="M64" s="133"/>
      <c r="N64" s="133"/>
      <c r="O64" s="225">
        <v>1600000</v>
      </c>
      <c r="P64" s="225">
        <v>10150890.340000002</v>
      </c>
      <c r="Q64" s="225">
        <f t="shared" si="23"/>
        <v>11750890.340000002</v>
      </c>
      <c r="R64" s="225">
        <v>11750890.340000002</v>
      </c>
      <c r="S64" s="225">
        <v>11750890.340000002</v>
      </c>
      <c r="T64" s="226">
        <f t="shared" si="24"/>
        <v>0</v>
      </c>
      <c r="U64" s="53"/>
      <c r="V64" s="52"/>
      <c r="X64" s="211" t="s">
        <v>312</v>
      </c>
      <c r="Y64" s="252">
        <v>1600000</v>
      </c>
      <c r="Z64" s="201">
        <f t="shared" si="25"/>
        <v>10150890.340000002</v>
      </c>
      <c r="AA64" s="252">
        <v>11750890.340000002</v>
      </c>
      <c r="AB64" s="252">
        <v>11750890.340000002</v>
      </c>
      <c r="AC64" s="252">
        <v>11750890.340000002</v>
      </c>
      <c r="AD64" s="284" t="s">
        <v>312</v>
      </c>
      <c r="AE64" s="252">
        <v>1600000</v>
      </c>
      <c r="AF64" s="252"/>
      <c r="AG64" s="252">
        <v>11750890.340000002</v>
      </c>
      <c r="AH64" s="252">
        <v>11750890.340000002</v>
      </c>
      <c r="AI64" s="252">
        <v>11750890.340000002</v>
      </c>
      <c r="AJ64" s="386">
        <f t="shared" si="26"/>
        <v>0</v>
      </c>
      <c r="AK64" s="385"/>
    </row>
    <row r="65" spans="1:37" s="54" customFormat="1" ht="12" customHeight="1">
      <c r="A65" s="52"/>
      <c r="B65" s="109"/>
      <c r="C65" s="135" t="s">
        <v>185</v>
      </c>
      <c r="D65" s="133"/>
      <c r="E65" s="133"/>
      <c r="F65" s="133"/>
      <c r="G65" s="133"/>
      <c r="H65" s="133"/>
      <c r="I65" s="133"/>
      <c r="J65" s="133"/>
      <c r="K65" s="133"/>
      <c r="L65" s="133"/>
      <c r="M65" s="133"/>
      <c r="N65" s="133"/>
      <c r="O65" s="225"/>
      <c r="P65" s="225"/>
      <c r="Q65" s="225">
        <f t="shared" si="23"/>
        <v>0</v>
      </c>
      <c r="R65" s="225"/>
      <c r="S65" s="225"/>
      <c r="T65" s="226">
        <f t="shared" si="24"/>
        <v>0</v>
      </c>
      <c r="U65" s="53"/>
      <c r="V65" s="55" t="str">
        <f t="shared" ref="V65:V73" si="27">IF(OR(R61=S61,R61&gt;S61),"Correcto","Incorrecto")</f>
        <v>Correcto</v>
      </c>
      <c r="X65" s="211"/>
      <c r="Z65" s="201"/>
      <c r="AJ65" s="386">
        <f t="shared" si="26"/>
        <v>0</v>
      </c>
      <c r="AK65" s="385"/>
    </row>
    <row r="66" spans="1:37" s="54" customFormat="1" ht="12" customHeight="1">
      <c r="A66" s="52"/>
      <c r="B66" s="109"/>
      <c r="C66" s="135" t="s">
        <v>186</v>
      </c>
      <c r="D66" s="133"/>
      <c r="E66" s="133"/>
      <c r="F66" s="133"/>
      <c r="G66" s="133"/>
      <c r="H66" s="133"/>
      <c r="I66" s="133"/>
      <c r="J66" s="133"/>
      <c r="K66" s="133"/>
      <c r="L66" s="133"/>
      <c r="M66" s="133"/>
      <c r="N66" s="133"/>
      <c r="O66" s="225">
        <v>833000</v>
      </c>
      <c r="P66" s="225">
        <v>9525649.1100000013</v>
      </c>
      <c r="Q66" s="225">
        <f t="shared" si="23"/>
        <v>10358649.110000001</v>
      </c>
      <c r="R66" s="225">
        <v>10358238.07</v>
      </c>
      <c r="S66" s="225">
        <v>10358238.07</v>
      </c>
      <c r="T66" s="226">
        <f t="shared" si="24"/>
        <v>411.04000000096858</v>
      </c>
      <c r="U66" s="53"/>
      <c r="V66" s="55" t="str">
        <f t="shared" si="27"/>
        <v>Correcto</v>
      </c>
      <c r="X66" s="211" t="s">
        <v>313</v>
      </c>
      <c r="Y66" s="252">
        <v>833000</v>
      </c>
      <c r="Z66" s="201">
        <f t="shared" si="25"/>
        <v>9525649.1100000013</v>
      </c>
      <c r="AA66" s="252">
        <v>10358649.110000001</v>
      </c>
      <c r="AB66" s="252">
        <v>10358238.07</v>
      </c>
      <c r="AC66" s="252">
        <v>10358238.07</v>
      </c>
      <c r="AD66" s="284" t="s">
        <v>313</v>
      </c>
      <c r="AE66" s="252">
        <v>833000</v>
      </c>
      <c r="AF66" s="252"/>
      <c r="AG66" s="252">
        <v>10358649.110000001</v>
      </c>
      <c r="AH66" s="252">
        <v>10358238.07</v>
      </c>
      <c r="AI66" s="252">
        <v>10358238.07</v>
      </c>
      <c r="AJ66" s="386">
        <f t="shared" si="26"/>
        <v>411.04000000096858</v>
      </c>
      <c r="AK66" s="385"/>
    </row>
    <row r="67" spans="1:37" s="54" customFormat="1" ht="12" customHeight="1">
      <c r="A67" s="52"/>
      <c r="B67" s="109"/>
      <c r="C67" s="135" t="s">
        <v>187</v>
      </c>
      <c r="D67" s="133"/>
      <c r="E67" s="133"/>
      <c r="F67" s="133"/>
      <c r="G67" s="133"/>
      <c r="H67" s="133"/>
      <c r="I67" s="133"/>
      <c r="J67" s="133"/>
      <c r="K67" s="133"/>
      <c r="L67" s="133"/>
      <c r="M67" s="133"/>
      <c r="N67" s="133"/>
      <c r="O67" s="225"/>
      <c r="P67" s="225"/>
      <c r="Q67" s="225">
        <f t="shared" si="23"/>
        <v>0</v>
      </c>
      <c r="R67" s="225"/>
      <c r="S67" s="225"/>
      <c r="T67" s="226">
        <f t="shared" si="24"/>
        <v>0</v>
      </c>
      <c r="U67" s="53"/>
      <c r="V67" s="55" t="str">
        <f t="shared" si="27"/>
        <v>Correcto</v>
      </c>
      <c r="AJ67" s="386">
        <f t="shared" si="26"/>
        <v>0</v>
      </c>
    </row>
    <row r="68" spans="1:37" s="54" customFormat="1" ht="12" customHeight="1">
      <c r="A68" s="52"/>
      <c r="B68" s="109"/>
      <c r="C68" s="135" t="s">
        <v>188</v>
      </c>
      <c r="D68" s="133"/>
      <c r="E68" s="133"/>
      <c r="F68" s="133"/>
      <c r="G68" s="133"/>
      <c r="H68" s="133"/>
      <c r="I68" s="133"/>
      <c r="J68" s="133"/>
      <c r="K68" s="133"/>
      <c r="L68" s="133"/>
      <c r="M68" s="133"/>
      <c r="N68" s="133"/>
      <c r="O68" s="225"/>
      <c r="P68" s="225"/>
      <c r="Q68" s="225">
        <f t="shared" si="23"/>
        <v>0</v>
      </c>
      <c r="R68" s="225"/>
      <c r="S68" s="225"/>
      <c r="T68" s="226">
        <f t="shared" si="24"/>
        <v>0</v>
      </c>
      <c r="U68" s="53"/>
      <c r="V68" s="55" t="str">
        <f t="shared" si="27"/>
        <v>Correcto</v>
      </c>
      <c r="AJ68" s="386">
        <f t="shared" si="26"/>
        <v>0</v>
      </c>
    </row>
    <row r="69" spans="1:37" s="54" customFormat="1" ht="12" customHeight="1">
      <c r="A69" s="52"/>
      <c r="B69" s="109"/>
      <c r="C69" s="135" t="s">
        <v>189</v>
      </c>
      <c r="D69" s="133"/>
      <c r="E69" s="133"/>
      <c r="F69" s="133"/>
      <c r="G69" s="133"/>
      <c r="H69" s="133"/>
      <c r="I69" s="133"/>
      <c r="J69" s="133"/>
      <c r="K69" s="133"/>
      <c r="L69" s="133"/>
      <c r="M69" s="133"/>
      <c r="N69" s="133"/>
      <c r="O69" s="225">
        <v>2000000</v>
      </c>
      <c r="P69" s="225">
        <v>-1181321.98</v>
      </c>
      <c r="Q69" s="225">
        <f t="shared" si="23"/>
        <v>818678.02</v>
      </c>
      <c r="R69" s="225">
        <v>818678.02</v>
      </c>
      <c r="S69" s="225">
        <v>818678.02</v>
      </c>
      <c r="T69" s="226">
        <f t="shared" si="24"/>
        <v>0</v>
      </c>
      <c r="U69" s="53"/>
      <c r="V69" s="55" t="str">
        <f t="shared" si="27"/>
        <v>Correcto</v>
      </c>
      <c r="X69" s="211" t="s">
        <v>314</v>
      </c>
      <c r="Y69" s="252">
        <v>2000000</v>
      </c>
      <c r="Z69" s="201">
        <f>+AA69-Y69</f>
        <v>-1181321.98</v>
      </c>
      <c r="AA69" s="252">
        <v>818678.02</v>
      </c>
      <c r="AB69" s="252">
        <v>818678.02</v>
      </c>
      <c r="AC69" s="252">
        <v>818678.02</v>
      </c>
      <c r="AD69" s="284" t="s">
        <v>314</v>
      </c>
      <c r="AE69" s="252">
        <v>2000000</v>
      </c>
      <c r="AF69" s="252"/>
      <c r="AG69" s="252">
        <v>818678.02</v>
      </c>
      <c r="AH69" s="252">
        <v>818678.02</v>
      </c>
      <c r="AI69" s="252">
        <v>818678.02</v>
      </c>
      <c r="AJ69" s="386">
        <f t="shared" si="26"/>
        <v>0</v>
      </c>
    </row>
    <row r="70" spans="1:37" s="54" customFormat="1" ht="3.6" customHeight="1">
      <c r="A70" s="52"/>
      <c r="B70" s="109"/>
      <c r="C70" s="110"/>
      <c r="D70" s="108"/>
      <c r="E70" s="108"/>
      <c r="F70" s="108"/>
      <c r="G70" s="108"/>
      <c r="H70" s="108"/>
      <c r="I70" s="108"/>
      <c r="J70" s="108"/>
      <c r="K70" s="108"/>
      <c r="L70" s="108"/>
      <c r="M70" s="108"/>
      <c r="N70" s="108"/>
      <c r="O70" s="224"/>
      <c r="P70" s="224"/>
      <c r="Q70" s="224"/>
      <c r="R70" s="224"/>
      <c r="S70" s="224"/>
      <c r="T70" s="224"/>
      <c r="U70" s="53"/>
      <c r="V70" s="55" t="str">
        <f t="shared" si="27"/>
        <v>Correcto</v>
      </c>
      <c r="AJ70" s="385"/>
    </row>
    <row r="71" spans="1:37" s="54" customFormat="1" ht="13.8" customHeight="1">
      <c r="A71" s="52"/>
      <c r="B71" s="129" t="s">
        <v>190</v>
      </c>
      <c r="C71" s="137"/>
      <c r="D71" s="130"/>
      <c r="E71" s="130"/>
      <c r="F71" s="130"/>
      <c r="G71" s="130"/>
      <c r="H71" s="130"/>
      <c r="I71" s="130"/>
      <c r="J71" s="130"/>
      <c r="K71" s="130"/>
      <c r="L71" s="130"/>
      <c r="M71" s="130"/>
      <c r="N71" s="130"/>
      <c r="O71" s="223">
        <f>SUM(O73:O75)</f>
        <v>508687785</v>
      </c>
      <c r="P71" s="223">
        <f>SUM(P73:P75)</f>
        <v>-26274144.00999999</v>
      </c>
      <c r="Q71" s="223">
        <f>O71+P71</f>
        <v>482413640.99000001</v>
      </c>
      <c r="R71" s="223">
        <f>SUM(R73:R75)</f>
        <v>482158150.73000008</v>
      </c>
      <c r="S71" s="223">
        <f>SUM(S73:S75)</f>
        <v>482158150.73000008</v>
      </c>
      <c r="T71" s="223">
        <f>Q71-R71</f>
        <v>255490.25999993086</v>
      </c>
      <c r="U71" s="53"/>
      <c r="V71" s="55" t="str">
        <f t="shared" si="27"/>
        <v>Correcto</v>
      </c>
      <c r="AJ71" s="385"/>
    </row>
    <row r="72" spans="1:37" s="54" customFormat="1" ht="3.6" customHeight="1">
      <c r="A72" s="52"/>
      <c r="B72" s="109"/>
      <c r="C72" s="136"/>
      <c r="D72" s="108"/>
      <c r="E72" s="108"/>
      <c r="F72" s="108"/>
      <c r="G72" s="108"/>
      <c r="H72" s="108"/>
      <c r="I72" s="108"/>
      <c r="J72" s="108"/>
      <c r="K72" s="108"/>
      <c r="L72" s="108"/>
      <c r="M72" s="108"/>
      <c r="N72" s="108"/>
      <c r="O72" s="224"/>
      <c r="P72" s="224"/>
      <c r="Q72" s="224"/>
      <c r="R72" s="224"/>
      <c r="S72" s="224"/>
      <c r="T72" s="224"/>
      <c r="U72" s="53"/>
      <c r="V72" s="55" t="str">
        <f t="shared" si="27"/>
        <v>Correcto</v>
      </c>
      <c r="AJ72" s="385"/>
    </row>
    <row r="73" spans="1:37" s="54" customFormat="1" ht="12" customHeight="1">
      <c r="A73" s="52"/>
      <c r="B73" s="109"/>
      <c r="C73" s="134" t="s">
        <v>191</v>
      </c>
      <c r="D73" s="130"/>
      <c r="E73" s="130"/>
      <c r="F73" s="130"/>
      <c r="G73" s="130"/>
      <c r="H73" s="130"/>
      <c r="I73" s="130"/>
      <c r="J73" s="130"/>
      <c r="K73" s="130"/>
      <c r="L73" s="130"/>
      <c r="M73" s="130"/>
      <c r="N73" s="130"/>
      <c r="O73" s="225">
        <f>+Y73</f>
        <v>508687785</v>
      </c>
      <c r="P73" s="225">
        <v>-26274144.00999999</v>
      </c>
      <c r="Q73" s="225">
        <f t="shared" ref="Q73:Q75" si="28">O73+P73</f>
        <v>482413640.99000001</v>
      </c>
      <c r="R73" s="225">
        <v>482158150.73000008</v>
      </c>
      <c r="S73" s="225">
        <v>482158150.73000008</v>
      </c>
      <c r="T73" s="225">
        <f>Q73-R73</f>
        <v>255490.25999993086</v>
      </c>
      <c r="U73" s="53"/>
      <c r="V73" s="55" t="str">
        <f t="shared" si="27"/>
        <v>Correcto</v>
      </c>
      <c r="X73" s="211" t="s">
        <v>315</v>
      </c>
      <c r="Y73" s="201">
        <v>508687785</v>
      </c>
      <c r="Z73" s="201">
        <f>+AA73-Y73</f>
        <v>-26274144.00999999</v>
      </c>
      <c r="AA73" s="252">
        <v>482413640.99000001</v>
      </c>
      <c r="AB73" s="252">
        <v>482158150.73000008</v>
      </c>
      <c r="AC73" s="252">
        <v>482158150.73000008</v>
      </c>
      <c r="AD73" s="284" t="s">
        <v>315</v>
      </c>
      <c r="AE73" s="252">
        <v>508687785</v>
      </c>
      <c r="AF73" s="252"/>
      <c r="AG73" s="252">
        <v>482413640.99000001</v>
      </c>
      <c r="AH73" s="252">
        <v>482158150.73000008</v>
      </c>
      <c r="AI73" s="252">
        <v>482158150.73000008</v>
      </c>
      <c r="AJ73" s="386">
        <f t="shared" ref="AJ73" si="29">+AG73-AH73</f>
        <v>255490.25999993086</v>
      </c>
      <c r="AK73" s="385"/>
    </row>
    <row r="74" spans="1:37" s="54" customFormat="1" ht="12" customHeight="1">
      <c r="A74" s="52"/>
      <c r="B74" s="109"/>
      <c r="C74" s="135" t="s">
        <v>192</v>
      </c>
      <c r="D74" s="133"/>
      <c r="E74" s="133"/>
      <c r="F74" s="133"/>
      <c r="G74" s="133"/>
      <c r="H74" s="133"/>
      <c r="I74" s="133"/>
      <c r="J74" s="133"/>
      <c r="K74" s="133"/>
      <c r="L74" s="133"/>
      <c r="M74" s="133"/>
      <c r="N74" s="133"/>
      <c r="O74" s="225">
        <v>0</v>
      </c>
      <c r="P74" s="225">
        <v>0</v>
      </c>
      <c r="Q74" s="225">
        <f t="shared" si="28"/>
        <v>0</v>
      </c>
      <c r="R74" s="225">
        <v>0</v>
      </c>
      <c r="S74" s="225">
        <v>0</v>
      </c>
      <c r="T74" s="226">
        <f>Q74-R74</f>
        <v>0</v>
      </c>
      <c r="U74" s="53"/>
      <c r="V74" s="57"/>
      <c r="AJ74" s="385"/>
    </row>
    <row r="75" spans="1:37" s="54" customFormat="1" ht="12" customHeight="1">
      <c r="A75" s="52"/>
      <c r="B75" s="128"/>
      <c r="C75" s="135" t="s">
        <v>193</v>
      </c>
      <c r="D75" s="133"/>
      <c r="E75" s="133"/>
      <c r="F75" s="133"/>
      <c r="G75" s="133"/>
      <c r="H75" s="133"/>
      <c r="I75" s="133"/>
      <c r="J75" s="133"/>
      <c r="K75" s="133"/>
      <c r="L75" s="133"/>
      <c r="M75" s="133"/>
      <c r="N75" s="133"/>
      <c r="O75" s="225">
        <v>0</v>
      </c>
      <c r="P75" s="225">
        <v>0</v>
      </c>
      <c r="Q75" s="225">
        <f t="shared" si="28"/>
        <v>0</v>
      </c>
      <c r="R75" s="225">
        <v>0</v>
      </c>
      <c r="S75" s="225">
        <v>0</v>
      </c>
      <c r="T75" s="226">
        <f>Q75-R75</f>
        <v>0</v>
      </c>
      <c r="U75" s="53"/>
      <c r="V75" s="55" t="str">
        <f>IF(OR(R71=S71,R71&gt;S71),"Correcto","Incorrecto")</f>
        <v>Correcto</v>
      </c>
      <c r="AJ75" s="385"/>
    </row>
    <row r="76" spans="1:37" s="54" customFormat="1" ht="5.4" customHeight="1">
      <c r="A76" s="52"/>
      <c r="B76" s="108"/>
      <c r="C76" s="108"/>
      <c r="D76" s="108"/>
      <c r="E76" s="108"/>
      <c r="F76" s="108"/>
      <c r="G76" s="108"/>
      <c r="H76" s="108"/>
      <c r="I76" s="108"/>
      <c r="J76" s="108"/>
      <c r="K76" s="108"/>
      <c r="L76" s="108"/>
      <c r="M76" s="108"/>
      <c r="N76" s="108"/>
      <c r="O76" s="224"/>
      <c r="P76" s="224"/>
      <c r="Q76" s="224"/>
      <c r="R76" s="224"/>
      <c r="S76" s="224"/>
      <c r="T76" s="224"/>
      <c r="U76" s="53"/>
      <c r="V76" s="52"/>
      <c r="AJ76" s="385"/>
    </row>
    <row r="77" spans="1:37" s="54" customFormat="1" ht="7.8" customHeight="1">
      <c r="A77" s="52"/>
      <c r="B77" s="129" t="s">
        <v>194</v>
      </c>
      <c r="C77" s="130"/>
      <c r="D77" s="130"/>
      <c r="E77" s="130"/>
      <c r="F77" s="130"/>
      <c r="G77" s="130"/>
      <c r="H77" s="130"/>
      <c r="I77" s="130"/>
      <c r="J77" s="130"/>
      <c r="K77" s="130"/>
      <c r="L77" s="130"/>
      <c r="M77" s="130"/>
      <c r="N77" s="130"/>
      <c r="O77" s="223">
        <f>SUM(O79:O85)</f>
        <v>33250000</v>
      </c>
      <c r="P77" s="223">
        <f>SUM(P79:P85)</f>
        <v>-33250000</v>
      </c>
      <c r="Q77" s="223">
        <f>O77+P77</f>
        <v>0</v>
      </c>
      <c r="R77" s="223">
        <f>SUM(R79:R85)</f>
        <v>0</v>
      </c>
      <c r="S77" s="223">
        <f>SUM(S79:S85)</f>
        <v>0</v>
      </c>
      <c r="T77" s="223">
        <f>Q77-R77</f>
        <v>0</v>
      </c>
      <c r="U77" s="53"/>
      <c r="V77" s="55" t="str">
        <f>IF(OR(R73=S73,R73&gt;S73),"Correcto","Incorrecto")</f>
        <v>Correcto</v>
      </c>
      <c r="AJ77" s="385"/>
    </row>
    <row r="78" spans="1:37" s="54" customFormat="1" ht="3.6" customHeight="1">
      <c r="A78" s="52"/>
      <c r="B78" s="108"/>
      <c r="C78" s="108"/>
      <c r="D78" s="108"/>
      <c r="E78" s="108"/>
      <c r="F78" s="108"/>
      <c r="G78" s="108"/>
      <c r="H78" s="108"/>
      <c r="I78" s="108"/>
      <c r="J78" s="108"/>
      <c r="K78" s="108"/>
      <c r="L78" s="108"/>
      <c r="M78" s="108"/>
      <c r="N78" s="108"/>
      <c r="O78" s="224"/>
      <c r="P78" s="224"/>
      <c r="Q78" s="224"/>
      <c r="R78" s="224"/>
      <c r="S78" s="224"/>
      <c r="T78" s="224"/>
      <c r="U78" s="53"/>
      <c r="V78" s="55" t="str">
        <f>IF(OR(R74=S74,R74&gt;S74),"Correcto","Incorrecto")</f>
        <v>Correcto</v>
      </c>
      <c r="AJ78" s="385"/>
    </row>
    <row r="79" spans="1:37" s="54" customFormat="1" ht="12" customHeight="1">
      <c r="A79" s="52"/>
      <c r="B79" s="109"/>
      <c r="C79" s="134" t="s">
        <v>195</v>
      </c>
      <c r="D79" s="130"/>
      <c r="E79" s="130"/>
      <c r="F79" s="130"/>
      <c r="G79" s="130"/>
      <c r="H79" s="130"/>
      <c r="I79" s="130"/>
      <c r="J79" s="130"/>
      <c r="K79" s="130"/>
      <c r="L79" s="130"/>
      <c r="M79" s="130"/>
      <c r="N79" s="130"/>
      <c r="O79" s="225">
        <v>0</v>
      </c>
      <c r="P79" s="225">
        <v>0</v>
      </c>
      <c r="Q79" s="225">
        <f t="shared" ref="Q79:Q85" si="30">O79+P79</f>
        <v>0</v>
      </c>
      <c r="R79" s="225">
        <v>0</v>
      </c>
      <c r="S79" s="225">
        <v>0</v>
      </c>
      <c r="T79" s="225">
        <f t="shared" ref="T79:T85" si="31">Q79-R79</f>
        <v>0</v>
      </c>
      <c r="U79" s="53"/>
      <c r="V79" s="55" t="str">
        <f>IF(OR(R75=S75,R75&gt;S75),"Correcto","Incorrecto")</f>
        <v>Correcto</v>
      </c>
      <c r="AJ79" s="385"/>
    </row>
    <row r="80" spans="1:37" s="54" customFormat="1" ht="12" customHeight="1">
      <c r="A80" s="52"/>
      <c r="B80" s="109"/>
      <c r="C80" s="135" t="s">
        <v>196</v>
      </c>
      <c r="D80" s="133"/>
      <c r="E80" s="133"/>
      <c r="F80" s="133"/>
      <c r="G80" s="133"/>
      <c r="H80" s="133"/>
      <c r="I80" s="133"/>
      <c r="J80" s="133"/>
      <c r="K80" s="133"/>
      <c r="L80" s="133"/>
      <c r="M80" s="133"/>
      <c r="N80" s="133"/>
      <c r="O80" s="225">
        <v>0</v>
      </c>
      <c r="P80" s="225">
        <v>0</v>
      </c>
      <c r="Q80" s="225">
        <f t="shared" si="30"/>
        <v>0</v>
      </c>
      <c r="R80" s="225">
        <v>0</v>
      </c>
      <c r="S80" s="225">
        <v>0</v>
      </c>
      <c r="T80" s="226">
        <f t="shared" si="31"/>
        <v>0</v>
      </c>
      <c r="U80" s="53"/>
      <c r="V80" s="52"/>
      <c r="AJ80" s="385"/>
    </row>
    <row r="81" spans="1:36" s="54" customFormat="1" ht="12" customHeight="1">
      <c r="A81" s="52"/>
      <c r="B81" s="109"/>
      <c r="C81" s="135" t="s">
        <v>197</v>
      </c>
      <c r="D81" s="133"/>
      <c r="E81" s="133"/>
      <c r="F81" s="133"/>
      <c r="G81" s="133"/>
      <c r="H81" s="133"/>
      <c r="I81" s="133"/>
      <c r="J81" s="133"/>
      <c r="K81" s="133"/>
      <c r="L81" s="133"/>
      <c r="M81" s="133"/>
      <c r="N81" s="133"/>
      <c r="O81" s="225">
        <v>0</v>
      </c>
      <c r="P81" s="225">
        <v>0</v>
      </c>
      <c r="Q81" s="225">
        <f t="shared" si="30"/>
        <v>0</v>
      </c>
      <c r="R81" s="225">
        <v>0</v>
      </c>
      <c r="S81" s="225">
        <v>0</v>
      </c>
      <c r="T81" s="226">
        <f t="shared" si="31"/>
        <v>0</v>
      </c>
      <c r="U81" s="53"/>
      <c r="V81" s="55" t="str">
        <f>IF(OR(R77=S77,R77&gt;S77),"Correcto","Incorrecto")</f>
        <v>Correcto</v>
      </c>
      <c r="AJ81" s="385"/>
    </row>
    <row r="82" spans="1:36" s="54" customFormat="1" ht="12" customHeight="1">
      <c r="A82" s="52"/>
      <c r="B82" s="109"/>
      <c r="C82" s="135" t="s">
        <v>198</v>
      </c>
      <c r="D82" s="133"/>
      <c r="E82" s="133"/>
      <c r="F82" s="133"/>
      <c r="G82" s="133"/>
      <c r="H82" s="133"/>
      <c r="I82" s="133"/>
      <c r="J82" s="133"/>
      <c r="K82" s="133"/>
      <c r="L82" s="133"/>
      <c r="M82" s="133"/>
      <c r="N82" s="133"/>
      <c r="O82" s="225">
        <v>0</v>
      </c>
      <c r="P82" s="225">
        <v>0</v>
      </c>
      <c r="Q82" s="225">
        <f t="shared" si="30"/>
        <v>0</v>
      </c>
      <c r="R82" s="225">
        <v>0</v>
      </c>
      <c r="S82" s="225">
        <v>0</v>
      </c>
      <c r="T82" s="226">
        <f t="shared" si="31"/>
        <v>0</v>
      </c>
      <c r="U82" s="53"/>
      <c r="V82" s="52"/>
      <c r="AJ82" s="385"/>
    </row>
    <row r="83" spans="1:36" s="54" customFormat="1" ht="12" customHeight="1">
      <c r="A83" s="52"/>
      <c r="B83" s="109"/>
      <c r="C83" s="135" t="s">
        <v>199</v>
      </c>
      <c r="D83" s="133"/>
      <c r="E83" s="133"/>
      <c r="F83" s="133"/>
      <c r="G83" s="133"/>
      <c r="H83" s="133"/>
      <c r="I83" s="133"/>
      <c r="J83" s="133"/>
      <c r="K83" s="133"/>
      <c r="L83" s="133"/>
      <c r="M83" s="133"/>
      <c r="N83" s="133"/>
      <c r="O83" s="225">
        <v>0</v>
      </c>
      <c r="P83" s="225">
        <v>0</v>
      </c>
      <c r="Q83" s="225">
        <f t="shared" si="30"/>
        <v>0</v>
      </c>
      <c r="R83" s="225">
        <v>0</v>
      </c>
      <c r="S83" s="225">
        <v>0</v>
      </c>
      <c r="T83" s="226">
        <f t="shared" si="31"/>
        <v>0</v>
      </c>
      <c r="U83" s="53"/>
      <c r="V83" s="55" t="str">
        <f t="shared" ref="V83:V89" si="32">IF(OR(R79=S79,R79&gt;S79),"Correcto","Incorrecto")</f>
        <v>Correcto</v>
      </c>
      <c r="AJ83" s="385"/>
    </row>
    <row r="84" spans="1:36" s="54" customFormat="1" ht="12" customHeight="1">
      <c r="A84" s="52"/>
      <c r="B84" s="109"/>
      <c r="C84" s="135" t="s">
        <v>200</v>
      </c>
      <c r="D84" s="133"/>
      <c r="E84" s="133"/>
      <c r="F84" s="133"/>
      <c r="G84" s="133"/>
      <c r="H84" s="133"/>
      <c r="I84" s="133"/>
      <c r="J84" s="133"/>
      <c r="K84" s="133"/>
      <c r="L84" s="133"/>
      <c r="M84" s="133"/>
      <c r="N84" s="133"/>
      <c r="O84" s="225">
        <v>0</v>
      </c>
      <c r="P84" s="225">
        <v>0</v>
      </c>
      <c r="Q84" s="225">
        <f t="shared" si="30"/>
        <v>0</v>
      </c>
      <c r="R84" s="225">
        <v>0</v>
      </c>
      <c r="S84" s="225">
        <v>0</v>
      </c>
      <c r="T84" s="226">
        <f t="shared" si="31"/>
        <v>0</v>
      </c>
      <c r="U84" s="53"/>
      <c r="V84" s="55" t="str">
        <f t="shared" si="32"/>
        <v>Correcto</v>
      </c>
      <c r="AJ84" s="385"/>
    </row>
    <row r="85" spans="1:36" s="54" customFormat="1" ht="12" customHeight="1">
      <c r="A85" s="52"/>
      <c r="B85" s="109"/>
      <c r="C85" s="135" t="s">
        <v>201</v>
      </c>
      <c r="D85" s="133"/>
      <c r="E85" s="133"/>
      <c r="F85" s="133"/>
      <c r="G85" s="133"/>
      <c r="H85" s="133"/>
      <c r="I85" s="133"/>
      <c r="J85" s="133"/>
      <c r="K85" s="133"/>
      <c r="L85" s="133"/>
      <c r="M85" s="133"/>
      <c r="N85" s="133"/>
      <c r="O85" s="225">
        <v>33250000</v>
      </c>
      <c r="P85" s="225">
        <f>+Q85-O85</f>
        <v>-33250000</v>
      </c>
      <c r="Q85" s="225">
        <v>0</v>
      </c>
      <c r="R85" s="225">
        <v>0</v>
      </c>
      <c r="S85" s="225">
        <v>0</v>
      </c>
      <c r="T85" s="226">
        <f t="shared" si="31"/>
        <v>0</v>
      </c>
      <c r="U85" s="53"/>
      <c r="V85" s="55" t="str">
        <f t="shared" si="32"/>
        <v>Correcto</v>
      </c>
      <c r="AJ85" s="385"/>
    </row>
    <row r="86" spans="1:36" s="54" customFormat="1" ht="3.6" customHeight="1">
      <c r="A86" s="52"/>
      <c r="B86" s="109"/>
      <c r="C86" s="110"/>
      <c r="D86" s="108"/>
      <c r="E86" s="108"/>
      <c r="F86" s="108"/>
      <c r="G86" s="108"/>
      <c r="H86" s="108"/>
      <c r="I86" s="108"/>
      <c r="J86" s="108"/>
      <c r="K86" s="108"/>
      <c r="L86" s="108"/>
      <c r="M86" s="108"/>
      <c r="N86" s="108"/>
      <c r="O86" s="224"/>
      <c r="P86" s="224"/>
      <c r="Q86" s="224"/>
      <c r="R86" s="224"/>
      <c r="S86" s="224"/>
      <c r="T86" s="224"/>
      <c r="U86" s="53"/>
      <c r="V86" s="55" t="str">
        <f t="shared" si="32"/>
        <v>Correcto</v>
      </c>
      <c r="AJ86" s="385"/>
    </row>
    <row r="87" spans="1:36" s="54" customFormat="1" ht="7.8" customHeight="1">
      <c r="A87" s="52"/>
      <c r="B87" s="129" t="s">
        <v>202</v>
      </c>
      <c r="C87" s="137"/>
      <c r="D87" s="130"/>
      <c r="E87" s="130"/>
      <c r="F87" s="130"/>
      <c r="G87" s="130"/>
      <c r="H87" s="130"/>
      <c r="I87" s="130"/>
      <c r="J87" s="130"/>
      <c r="K87" s="130"/>
      <c r="L87" s="130"/>
      <c r="M87" s="130"/>
      <c r="N87" s="130"/>
      <c r="O87" s="223">
        <f>SUM(O89:O91)</f>
        <v>0</v>
      </c>
      <c r="P87" s="223">
        <f>SUM(P89:P91)</f>
        <v>0</v>
      </c>
      <c r="Q87" s="223">
        <f>O87+P87</f>
        <v>0</v>
      </c>
      <c r="R87" s="223">
        <f>SUM(R89:R91)</f>
        <v>0</v>
      </c>
      <c r="S87" s="223">
        <f>SUM(S89:S91)</f>
        <v>0</v>
      </c>
      <c r="T87" s="223">
        <f>Q87-R87</f>
        <v>0</v>
      </c>
      <c r="U87" s="53"/>
      <c r="V87" s="55" t="str">
        <f t="shared" si="32"/>
        <v>Correcto</v>
      </c>
      <c r="AJ87" s="385"/>
    </row>
    <row r="88" spans="1:36" s="54" customFormat="1" ht="3.6" customHeight="1">
      <c r="A88" s="52"/>
      <c r="B88" s="109"/>
      <c r="C88" s="136"/>
      <c r="D88" s="108"/>
      <c r="E88" s="108"/>
      <c r="F88" s="108"/>
      <c r="G88" s="108"/>
      <c r="H88" s="108"/>
      <c r="I88" s="108"/>
      <c r="J88" s="108"/>
      <c r="K88" s="108"/>
      <c r="L88" s="108"/>
      <c r="M88" s="108"/>
      <c r="N88" s="108"/>
      <c r="O88" s="224"/>
      <c r="P88" s="224"/>
      <c r="Q88" s="224"/>
      <c r="R88" s="224"/>
      <c r="S88" s="224"/>
      <c r="T88" s="224"/>
      <c r="U88" s="53"/>
      <c r="V88" s="55" t="str">
        <f t="shared" si="32"/>
        <v>Correcto</v>
      </c>
      <c r="AJ88" s="385"/>
    </row>
    <row r="89" spans="1:36" s="54" customFormat="1" ht="12" customHeight="1">
      <c r="A89" s="52"/>
      <c r="B89" s="109"/>
      <c r="C89" s="131" t="s">
        <v>203</v>
      </c>
      <c r="D89" s="130"/>
      <c r="E89" s="130"/>
      <c r="F89" s="130"/>
      <c r="G89" s="130"/>
      <c r="H89" s="130"/>
      <c r="I89" s="130"/>
      <c r="J89" s="130"/>
      <c r="K89" s="130"/>
      <c r="L89" s="130"/>
      <c r="M89" s="130"/>
      <c r="N89" s="130"/>
      <c r="O89" s="225">
        <v>0</v>
      </c>
      <c r="P89" s="225">
        <v>0</v>
      </c>
      <c r="Q89" s="225">
        <f t="shared" ref="Q89:Q91" si="33">O89+P89</f>
        <v>0</v>
      </c>
      <c r="R89" s="225">
        <v>0</v>
      </c>
      <c r="S89" s="225">
        <v>0</v>
      </c>
      <c r="T89" s="225">
        <f>Q89-R89</f>
        <v>0</v>
      </c>
      <c r="U89" s="53"/>
      <c r="V89" s="55" t="str">
        <f t="shared" si="32"/>
        <v>Correcto</v>
      </c>
      <c r="AJ89" s="385"/>
    </row>
    <row r="90" spans="1:36" s="54" customFormat="1" ht="12" customHeight="1">
      <c r="A90" s="52"/>
      <c r="B90" s="109"/>
      <c r="C90" s="132" t="s">
        <v>204</v>
      </c>
      <c r="D90" s="133"/>
      <c r="E90" s="133"/>
      <c r="F90" s="133"/>
      <c r="G90" s="133"/>
      <c r="H90" s="133"/>
      <c r="I90" s="133"/>
      <c r="J90" s="133"/>
      <c r="K90" s="133"/>
      <c r="L90" s="133"/>
      <c r="M90" s="133"/>
      <c r="N90" s="133"/>
      <c r="O90" s="225">
        <v>0</v>
      </c>
      <c r="P90" s="225">
        <v>0</v>
      </c>
      <c r="Q90" s="225">
        <f t="shared" si="33"/>
        <v>0</v>
      </c>
      <c r="R90" s="225">
        <v>0</v>
      </c>
      <c r="S90" s="225">
        <v>0</v>
      </c>
      <c r="T90" s="226">
        <f>Q90-R90</f>
        <v>0</v>
      </c>
      <c r="U90" s="53"/>
      <c r="V90" s="52"/>
      <c r="AJ90" s="385"/>
    </row>
    <row r="91" spans="1:36" s="54" customFormat="1" ht="12" customHeight="1">
      <c r="A91" s="52"/>
      <c r="B91" s="128"/>
      <c r="C91" s="132" t="s">
        <v>205</v>
      </c>
      <c r="D91" s="133"/>
      <c r="E91" s="133"/>
      <c r="F91" s="133"/>
      <c r="G91" s="133"/>
      <c r="H91" s="133"/>
      <c r="I91" s="133"/>
      <c r="J91" s="133"/>
      <c r="K91" s="133"/>
      <c r="L91" s="133"/>
      <c r="M91" s="133"/>
      <c r="N91" s="133"/>
      <c r="O91" s="225">
        <v>0</v>
      </c>
      <c r="P91" s="225">
        <v>0</v>
      </c>
      <c r="Q91" s="225">
        <f t="shared" si="33"/>
        <v>0</v>
      </c>
      <c r="R91" s="225">
        <v>0</v>
      </c>
      <c r="S91" s="225">
        <v>0</v>
      </c>
      <c r="T91" s="226">
        <f>Q91-R91</f>
        <v>0</v>
      </c>
      <c r="U91" s="53"/>
      <c r="V91" s="55" t="str">
        <f>IF(OR(R87=S87,R87&gt;S87),"Correcto","Incorrecto")</f>
        <v>Correcto</v>
      </c>
      <c r="AJ91" s="385"/>
    </row>
    <row r="92" spans="1:36" s="54" customFormat="1" ht="3.6" customHeight="1">
      <c r="A92" s="52"/>
      <c r="B92" s="108"/>
      <c r="C92" s="108"/>
      <c r="D92" s="108"/>
      <c r="E92" s="108"/>
      <c r="F92" s="108"/>
      <c r="G92" s="108"/>
      <c r="H92" s="108"/>
      <c r="I92" s="108"/>
      <c r="J92" s="108"/>
      <c r="K92" s="108"/>
      <c r="L92" s="108"/>
      <c r="M92" s="108"/>
      <c r="N92" s="108"/>
      <c r="O92" s="224"/>
      <c r="P92" s="224"/>
      <c r="Q92" s="224"/>
      <c r="R92" s="224"/>
      <c r="S92" s="224"/>
      <c r="T92" s="224"/>
      <c r="U92" s="53"/>
      <c r="V92" s="52"/>
      <c r="AJ92" s="385"/>
    </row>
    <row r="93" spans="1:36" s="54" customFormat="1" ht="7.8" customHeight="1">
      <c r="A93" s="52"/>
      <c r="B93" s="129" t="s">
        <v>206</v>
      </c>
      <c r="C93" s="130"/>
      <c r="D93" s="130"/>
      <c r="E93" s="130"/>
      <c r="F93" s="130"/>
      <c r="G93" s="130"/>
      <c r="H93" s="130"/>
      <c r="I93" s="130"/>
      <c r="J93" s="130"/>
      <c r="K93" s="130"/>
      <c r="L93" s="130"/>
      <c r="M93" s="130"/>
      <c r="N93" s="130"/>
      <c r="O93" s="223">
        <f>SUM(O95:O101)</f>
        <v>0</v>
      </c>
      <c r="P93" s="223">
        <f>SUM(P95:P101)</f>
        <v>0</v>
      </c>
      <c r="Q93" s="223">
        <f>O93+P93</f>
        <v>0</v>
      </c>
      <c r="R93" s="223">
        <f>SUM(R95:R101)</f>
        <v>0</v>
      </c>
      <c r="S93" s="223">
        <f>SUM(S95:S101)</f>
        <v>0</v>
      </c>
      <c r="T93" s="223">
        <f>Q93-R93</f>
        <v>0</v>
      </c>
      <c r="U93" s="53"/>
      <c r="V93" s="55" t="str">
        <f>IF(OR(R89=S89,R89&gt;S89),"Correcto","Incorrecto")</f>
        <v>Correcto</v>
      </c>
      <c r="AJ93" s="385"/>
    </row>
    <row r="94" spans="1:36" s="54" customFormat="1" ht="3.6" customHeight="1">
      <c r="A94" s="52"/>
      <c r="B94" s="108"/>
      <c r="C94" s="108"/>
      <c r="D94" s="108"/>
      <c r="E94" s="108"/>
      <c r="F94" s="108"/>
      <c r="G94" s="108"/>
      <c r="H94" s="108"/>
      <c r="I94" s="108"/>
      <c r="J94" s="108"/>
      <c r="K94" s="108"/>
      <c r="L94" s="108"/>
      <c r="M94" s="108"/>
      <c r="N94" s="108"/>
      <c r="O94" s="224"/>
      <c r="P94" s="224"/>
      <c r="Q94" s="224"/>
      <c r="R94" s="224"/>
      <c r="S94" s="224"/>
      <c r="T94" s="224"/>
      <c r="U94" s="53"/>
      <c r="V94" s="55" t="str">
        <f t="shared" ref="V94:V95" si="34">IF(OR(R90=S90,R90&gt;S90),"Correcto","Incorrecto")</f>
        <v>Correcto</v>
      </c>
      <c r="AJ94" s="385"/>
    </row>
    <row r="95" spans="1:36" s="54" customFormat="1" ht="12" customHeight="1">
      <c r="A95" s="52"/>
      <c r="B95" s="109"/>
      <c r="C95" s="134" t="s">
        <v>207</v>
      </c>
      <c r="D95" s="130"/>
      <c r="E95" s="130"/>
      <c r="F95" s="130"/>
      <c r="G95" s="130"/>
      <c r="H95" s="130"/>
      <c r="I95" s="130"/>
      <c r="J95" s="130"/>
      <c r="K95" s="130"/>
      <c r="L95" s="130"/>
      <c r="M95" s="130"/>
      <c r="N95" s="130"/>
      <c r="O95" s="225">
        <v>0</v>
      </c>
      <c r="P95" s="225">
        <v>0</v>
      </c>
      <c r="Q95" s="225">
        <f t="shared" ref="Q95:Q101" si="35">O95+P95</f>
        <v>0</v>
      </c>
      <c r="R95" s="225">
        <v>0</v>
      </c>
      <c r="S95" s="225">
        <v>0</v>
      </c>
      <c r="T95" s="225">
        <f t="shared" ref="T95:T101" si="36">Q95-R95</f>
        <v>0</v>
      </c>
      <c r="U95" s="53"/>
      <c r="V95" s="55" t="str">
        <f t="shared" si="34"/>
        <v>Correcto</v>
      </c>
      <c r="AJ95" s="385"/>
    </row>
    <row r="96" spans="1:36" s="54" customFormat="1" ht="12" customHeight="1">
      <c r="A96" s="52"/>
      <c r="B96" s="109"/>
      <c r="C96" s="135" t="s">
        <v>208</v>
      </c>
      <c r="D96" s="133"/>
      <c r="E96" s="133"/>
      <c r="F96" s="133"/>
      <c r="G96" s="133"/>
      <c r="H96" s="133"/>
      <c r="I96" s="133"/>
      <c r="J96" s="133"/>
      <c r="K96" s="133"/>
      <c r="L96" s="133"/>
      <c r="M96" s="133"/>
      <c r="N96" s="133"/>
      <c r="O96" s="225">
        <v>0</v>
      </c>
      <c r="P96" s="225">
        <v>0</v>
      </c>
      <c r="Q96" s="226">
        <f t="shared" si="35"/>
        <v>0</v>
      </c>
      <c r="R96" s="225">
        <v>0</v>
      </c>
      <c r="S96" s="225">
        <v>0</v>
      </c>
      <c r="T96" s="226">
        <f t="shared" si="36"/>
        <v>0</v>
      </c>
      <c r="U96" s="53"/>
      <c r="V96" s="52"/>
      <c r="AJ96" s="385"/>
    </row>
    <row r="97" spans="1:36" s="54" customFormat="1" ht="12" customHeight="1">
      <c r="A97" s="52"/>
      <c r="B97" s="109"/>
      <c r="C97" s="135" t="s">
        <v>209</v>
      </c>
      <c r="D97" s="133"/>
      <c r="E97" s="133"/>
      <c r="F97" s="133"/>
      <c r="G97" s="133"/>
      <c r="H97" s="133"/>
      <c r="I97" s="133"/>
      <c r="J97" s="133"/>
      <c r="K97" s="133"/>
      <c r="L97" s="133"/>
      <c r="M97" s="133"/>
      <c r="N97" s="133"/>
      <c r="O97" s="225">
        <v>0</v>
      </c>
      <c r="P97" s="225">
        <v>0</v>
      </c>
      <c r="Q97" s="226">
        <f t="shared" si="35"/>
        <v>0</v>
      </c>
      <c r="R97" s="225">
        <v>0</v>
      </c>
      <c r="S97" s="225">
        <v>0</v>
      </c>
      <c r="T97" s="226">
        <f t="shared" si="36"/>
        <v>0</v>
      </c>
      <c r="U97" s="53"/>
      <c r="V97" s="55" t="str">
        <f t="shared" ref="V97" si="37">IF(OR(R93=S93,R93&gt;S93),"Correcto","Incorrecto")</f>
        <v>Correcto</v>
      </c>
      <c r="AJ97" s="385"/>
    </row>
    <row r="98" spans="1:36" s="54" customFormat="1" ht="12" customHeight="1">
      <c r="A98" s="52"/>
      <c r="B98" s="109"/>
      <c r="C98" s="135" t="s">
        <v>210</v>
      </c>
      <c r="D98" s="133"/>
      <c r="E98" s="133"/>
      <c r="F98" s="133"/>
      <c r="G98" s="133"/>
      <c r="H98" s="133"/>
      <c r="I98" s="133"/>
      <c r="J98" s="133"/>
      <c r="K98" s="133"/>
      <c r="L98" s="133"/>
      <c r="M98" s="133"/>
      <c r="N98" s="133"/>
      <c r="O98" s="225">
        <v>0</v>
      </c>
      <c r="P98" s="225">
        <v>0</v>
      </c>
      <c r="Q98" s="226">
        <f t="shared" si="35"/>
        <v>0</v>
      </c>
      <c r="R98" s="225">
        <v>0</v>
      </c>
      <c r="S98" s="225">
        <v>0</v>
      </c>
      <c r="T98" s="226">
        <f t="shared" si="36"/>
        <v>0</v>
      </c>
      <c r="U98" s="53"/>
      <c r="V98" s="52"/>
      <c r="AJ98" s="385"/>
    </row>
    <row r="99" spans="1:36" s="54" customFormat="1" ht="12" customHeight="1">
      <c r="A99" s="52"/>
      <c r="B99" s="109"/>
      <c r="C99" s="135" t="s">
        <v>211</v>
      </c>
      <c r="D99" s="133"/>
      <c r="E99" s="133"/>
      <c r="F99" s="133"/>
      <c r="G99" s="133"/>
      <c r="H99" s="133"/>
      <c r="I99" s="133"/>
      <c r="J99" s="133"/>
      <c r="K99" s="133"/>
      <c r="L99" s="133"/>
      <c r="M99" s="133"/>
      <c r="N99" s="133"/>
      <c r="O99" s="225">
        <v>0</v>
      </c>
      <c r="P99" s="225">
        <v>0</v>
      </c>
      <c r="Q99" s="226">
        <f t="shared" si="35"/>
        <v>0</v>
      </c>
      <c r="R99" s="225">
        <v>0</v>
      </c>
      <c r="S99" s="225">
        <v>0</v>
      </c>
      <c r="T99" s="226">
        <f t="shared" si="36"/>
        <v>0</v>
      </c>
      <c r="U99" s="53"/>
      <c r="V99" s="55" t="str">
        <f t="shared" ref="V99:V105" si="38">IF(OR(R95=S95,R95&gt;S95),"Correcto","Incorrecto")</f>
        <v>Correcto</v>
      </c>
      <c r="AJ99" s="385"/>
    </row>
    <row r="100" spans="1:36" s="54" customFormat="1" ht="12" customHeight="1">
      <c r="A100" s="52"/>
      <c r="B100" s="109"/>
      <c r="C100" s="135" t="s">
        <v>212</v>
      </c>
      <c r="D100" s="133"/>
      <c r="E100" s="133"/>
      <c r="F100" s="133"/>
      <c r="G100" s="133"/>
      <c r="H100" s="133"/>
      <c r="I100" s="133"/>
      <c r="J100" s="133"/>
      <c r="K100" s="133"/>
      <c r="L100" s="133"/>
      <c r="M100" s="133"/>
      <c r="N100" s="133"/>
      <c r="O100" s="225">
        <v>0</v>
      </c>
      <c r="P100" s="225">
        <v>0</v>
      </c>
      <c r="Q100" s="226">
        <f t="shared" si="35"/>
        <v>0</v>
      </c>
      <c r="R100" s="225">
        <v>0</v>
      </c>
      <c r="S100" s="225">
        <v>0</v>
      </c>
      <c r="T100" s="226">
        <f t="shared" si="36"/>
        <v>0</v>
      </c>
      <c r="U100" s="53"/>
      <c r="V100" s="55" t="str">
        <f t="shared" si="38"/>
        <v>Correcto</v>
      </c>
      <c r="AJ100" s="385"/>
    </row>
    <row r="101" spans="1:36" s="54" customFormat="1" ht="12" customHeight="1">
      <c r="A101" s="52"/>
      <c r="B101" s="109"/>
      <c r="C101" s="135" t="s">
        <v>213</v>
      </c>
      <c r="D101" s="133"/>
      <c r="E101" s="133"/>
      <c r="F101" s="133"/>
      <c r="G101" s="133"/>
      <c r="H101" s="133"/>
      <c r="I101" s="133"/>
      <c r="J101" s="133"/>
      <c r="K101" s="133"/>
      <c r="L101" s="133"/>
      <c r="M101" s="133"/>
      <c r="N101" s="133"/>
      <c r="O101" s="225">
        <v>0</v>
      </c>
      <c r="P101" s="225">
        <v>0</v>
      </c>
      <c r="Q101" s="226">
        <f t="shared" si="35"/>
        <v>0</v>
      </c>
      <c r="R101" s="225">
        <v>0</v>
      </c>
      <c r="S101" s="225">
        <v>0</v>
      </c>
      <c r="T101" s="226">
        <f t="shared" si="36"/>
        <v>0</v>
      </c>
      <c r="U101" s="53"/>
      <c r="V101" s="55" t="str">
        <f t="shared" si="38"/>
        <v>Correcto</v>
      </c>
      <c r="AJ101" s="385"/>
    </row>
    <row r="102" spans="1:36" s="54" customFormat="1" ht="3.6" customHeight="1" thickBot="1">
      <c r="A102" s="52"/>
      <c r="B102" s="109"/>
      <c r="C102" s="110"/>
      <c r="D102" s="108"/>
      <c r="E102" s="108"/>
      <c r="F102" s="108"/>
      <c r="G102" s="108"/>
      <c r="H102" s="108"/>
      <c r="I102" s="108"/>
      <c r="J102" s="108"/>
      <c r="K102" s="108"/>
      <c r="L102" s="108"/>
      <c r="M102" s="108"/>
      <c r="N102" s="108"/>
      <c r="O102" s="224"/>
      <c r="P102" s="224"/>
      <c r="Q102" s="224"/>
      <c r="R102" s="224"/>
      <c r="S102" s="224"/>
      <c r="T102" s="224"/>
      <c r="U102" s="53"/>
      <c r="V102" s="55" t="str">
        <f t="shared" si="38"/>
        <v>Correcto</v>
      </c>
      <c r="AJ102" s="385"/>
    </row>
    <row r="103" spans="1:36" s="54" customFormat="1" ht="13.2" customHeight="1" thickTop="1">
      <c r="A103" s="59"/>
      <c r="B103" s="138" t="s">
        <v>138</v>
      </c>
      <c r="C103" s="139"/>
      <c r="D103" s="140"/>
      <c r="E103" s="140"/>
      <c r="F103" s="140"/>
      <c r="G103" s="140"/>
      <c r="H103" s="140"/>
      <c r="I103" s="140"/>
      <c r="J103" s="140"/>
      <c r="K103" s="140"/>
      <c r="L103" s="140"/>
      <c r="M103" s="140"/>
      <c r="N103" s="140"/>
      <c r="O103" s="227">
        <f>SUM(O13+O23+O35+O47+O59+O71+O77+O87+O93)</f>
        <v>2886833942</v>
      </c>
      <c r="P103" s="227">
        <f>SUM(P13+P23+P35+P47+P59+P71+P77+P87+P93)</f>
        <v>103894429.69000009</v>
      </c>
      <c r="Q103" s="227">
        <f>O103+P103</f>
        <v>2990728371.6900001</v>
      </c>
      <c r="R103" s="227">
        <f>SUM(R13+R23+R35+R47+R59+R71+R77+R87+R93)</f>
        <v>2982584636.5500002</v>
      </c>
      <c r="S103" s="227">
        <f>SUM(S13+S23+S35+S47+S59+S71+S77+S87+S93)</f>
        <v>2982087527.25</v>
      </c>
      <c r="T103" s="227">
        <f>Q103-R103</f>
        <v>8143735.1399998665</v>
      </c>
      <c r="U103" s="60"/>
      <c r="V103" s="55" t="str">
        <f t="shared" si="38"/>
        <v>Correcto</v>
      </c>
      <c r="AJ103" s="385"/>
    </row>
    <row r="104" spans="1:36" s="54" customFormat="1" ht="7.8" customHeight="1">
      <c r="A104" s="52"/>
      <c r="B104" s="109"/>
      <c r="C104" s="110"/>
      <c r="D104" s="108"/>
      <c r="E104" s="108"/>
      <c r="F104" s="108"/>
      <c r="G104" s="108"/>
      <c r="H104" s="108"/>
      <c r="I104" s="108"/>
      <c r="J104" s="108"/>
      <c r="K104" s="108"/>
      <c r="L104" s="108"/>
      <c r="M104" s="108"/>
      <c r="N104" s="108"/>
      <c r="O104" s="222"/>
      <c r="P104" s="222"/>
      <c r="Q104" s="222"/>
      <c r="R104" s="222"/>
      <c r="S104" s="222"/>
      <c r="T104" s="222"/>
      <c r="U104" s="34"/>
      <c r="V104" s="55" t="str">
        <f t="shared" si="38"/>
        <v>Correcto</v>
      </c>
      <c r="AJ104" s="385"/>
    </row>
    <row r="105" spans="1:36" s="54" customFormat="1" ht="7.8" customHeight="1">
      <c r="A105" s="52"/>
      <c r="B105" s="109"/>
      <c r="C105" s="110"/>
      <c r="D105" s="108"/>
      <c r="E105" s="108"/>
      <c r="F105" s="108"/>
      <c r="G105" s="108"/>
      <c r="H105" s="108"/>
      <c r="I105" s="108"/>
      <c r="J105" s="108"/>
      <c r="K105" s="108"/>
      <c r="L105" s="108"/>
      <c r="M105" s="108"/>
      <c r="N105" s="108"/>
      <c r="O105" s="222"/>
      <c r="P105" s="222"/>
      <c r="Q105" s="222"/>
      <c r="R105" s="222"/>
      <c r="S105" s="222"/>
      <c r="T105" s="222"/>
      <c r="U105" s="34"/>
      <c r="V105" s="55" t="str">
        <f t="shared" si="38"/>
        <v>Correcto</v>
      </c>
      <c r="AJ105" s="385"/>
    </row>
    <row r="106" spans="1:36" s="54" customFormat="1" ht="7.8" customHeight="1">
      <c r="A106" s="52"/>
      <c r="B106" s="109"/>
      <c r="C106" s="110"/>
      <c r="D106" s="108"/>
      <c r="E106" s="108"/>
      <c r="F106" s="108"/>
      <c r="G106" s="108"/>
      <c r="H106" s="108"/>
      <c r="I106" s="108"/>
      <c r="J106" s="108"/>
      <c r="K106" s="108"/>
      <c r="L106" s="108"/>
      <c r="M106" s="108"/>
      <c r="N106" s="108"/>
      <c r="O106" s="222"/>
      <c r="P106" s="222"/>
      <c r="Q106" s="222"/>
      <c r="R106" s="222"/>
      <c r="S106" s="222"/>
      <c r="T106" s="222"/>
      <c r="U106" s="34"/>
      <c r="V106" s="52"/>
      <c r="AJ106" s="385"/>
    </row>
    <row r="107" spans="1:36" s="54" customFormat="1" ht="11.4" customHeight="1">
      <c r="A107" s="52"/>
      <c r="B107" s="285" t="s">
        <v>240</v>
      </c>
      <c r="C107" s="285"/>
      <c r="D107" s="285"/>
      <c r="E107" s="285"/>
      <c r="F107" s="285"/>
      <c r="G107" s="285"/>
      <c r="H107" s="287"/>
      <c r="I107" s="287"/>
      <c r="J107" s="287"/>
      <c r="K107" s="287"/>
      <c r="L107" s="287"/>
      <c r="M107" s="287"/>
      <c r="N107" s="287"/>
      <c r="O107" s="287"/>
      <c r="P107" s="222"/>
      <c r="Q107" s="228" t="s">
        <v>242</v>
      </c>
      <c r="R107" s="291"/>
      <c r="S107" s="291"/>
      <c r="T107" s="291"/>
      <c r="U107" s="56"/>
      <c r="V107" s="55" t="str">
        <f t="shared" ref="V107" si="39">IF(OR(R103=S103,R103&gt;S103),"Correcto","Incorrecto")</f>
        <v>Correcto</v>
      </c>
      <c r="AJ107" s="385"/>
    </row>
    <row r="108" spans="1:36" s="54" customFormat="1" ht="26.4" customHeight="1">
      <c r="A108" s="52"/>
      <c r="B108" s="109"/>
      <c r="C108" s="110"/>
      <c r="D108" s="108"/>
      <c r="E108" s="108"/>
      <c r="F108" s="108"/>
      <c r="G108" s="108"/>
      <c r="H108" s="387" t="s">
        <v>280</v>
      </c>
      <c r="I108" s="387"/>
      <c r="J108" s="387"/>
      <c r="K108" s="387"/>
      <c r="L108" s="387"/>
      <c r="M108" s="387"/>
      <c r="N108" s="387"/>
      <c r="O108" s="387"/>
      <c r="P108" s="222"/>
      <c r="Q108" s="228"/>
      <c r="R108" s="387" t="s">
        <v>282</v>
      </c>
      <c r="S108" s="387"/>
      <c r="T108" s="387"/>
      <c r="U108" s="52"/>
      <c r="V108" s="52"/>
      <c r="AJ108" s="385"/>
    </row>
    <row r="109" spans="1:36" s="54" customFormat="1" ht="30" customHeight="1">
      <c r="A109" s="52"/>
      <c r="B109" s="56"/>
      <c r="C109" s="58"/>
      <c r="D109" s="52"/>
      <c r="E109" s="52"/>
      <c r="F109" s="52"/>
      <c r="G109" s="52"/>
      <c r="H109" s="387" t="s">
        <v>281</v>
      </c>
      <c r="I109" s="387"/>
      <c r="J109" s="387"/>
      <c r="K109" s="387"/>
      <c r="L109" s="387"/>
      <c r="M109" s="387"/>
      <c r="N109" s="387"/>
      <c r="O109" s="387"/>
      <c r="P109" s="230"/>
      <c r="Q109" s="230"/>
      <c r="R109" s="387" t="s">
        <v>486</v>
      </c>
      <c r="S109" s="387"/>
      <c r="T109" s="387"/>
      <c r="U109" s="34"/>
      <c r="V109" s="52"/>
      <c r="AJ109" s="385"/>
    </row>
    <row r="110" spans="1:36" s="54" customFormat="1" ht="12.6" customHeight="1">
      <c r="A110" s="61"/>
      <c r="B110" s="185" t="s">
        <v>252</v>
      </c>
      <c r="C110" s="62"/>
      <c r="D110" s="62"/>
      <c r="E110" s="62"/>
      <c r="F110" s="62"/>
      <c r="G110" s="62"/>
      <c r="H110" s="62"/>
      <c r="I110" s="62"/>
      <c r="J110" s="62"/>
      <c r="K110" s="62"/>
      <c r="L110" s="62"/>
      <c r="M110" s="62"/>
      <c r="N110" s="62"/>
      <c r="O110" s="231"/>
      <c r="P110" s="231"/>
      <c r="Q110" s="231"/>
      <c r="R110" s="231"/>
      <c r="S110" s="231"/>
      <c r="T110" s="231"/>
      <c r="U110" s="62"/>
      <c r="V110" s="52"/>
      <c r="AJ110" s="385"/>
    </row>
    <row r="111" spans="1:36" s="54" customFormat="1" ht="7.8" customHeight="1">
      <c r="A111" s="56" t="s">
        <v>214</v>
      </c>
      <c r="B111" s="52"/>
      <c r="C111" s="52"/>
      <c r="D111" s="52"/>
      <c r="E111" s="52"/>
      <c r="F111" s="52"/>
      <c r="G111" s="52"/>
      <c r="H111" s="52"/>
      <c r="I111" s="52"/>
      <c r="J111" s="52"/>
      <c r="K111" s="52"/>
      <c r="L111" s="52"/>
      <c r="M111" s="52"/>
      <c r="N111" s="52"/>
      <c r="O111" s="230"/>
      <c r="P111" s="230"/>
      <c r="Q111" s="230"/>
      <c r="R111" s="230"/>
      <c r="S111" s="230"/>
      <c r="T111" s="232"/>
      <c r="U111" s="34"/>
      <c r="V111" s="56"/>
      <c r="W111" s="199"/>
      <c r="AD111" s="23"/>
      <c r="AE111" s="23"/>
      <c r="AF111" s="23"/>
      <c r="AG111" s="23"/>
      <c r="AH111" s="23"/>
      <c r="AI111" s="23"/>
      <c r="AJ111" s="385"/>
    </row>
    <row r="112" spans="1:36" s="23" customFormat="1" ht="7.8" customHeight="1">
      <c r="O112" s="212"/>
      <c r="P112" s="212"/>
      <c r="Q112" s="212"/>
      <c r="R112" s="212"/>
      <c r="S112" s="212"/>
      <c r="T112" s="212"/>
      <c r="V112" s="52"/>
      <c r="W112" s="199" t="s">
        <v>241</v>
      </c>
      <c r="X112" s="54"/>
      <c r="Y112" s="54"/>
      <c r="Z112" s="54"/>
      <c r="AA112" s="54"/>
      <c r="AB112" s="54"/>
      <c r="AC112" s="54"/>
      <c r="AJ112" s="385"/>
    </row>
    <row r="113" spans="15:36" s="23" customFormat="1" ht="7.8" customHeight="1">
      <c r="O113" s="212"/>
      <c r="P113" s="212"/>
      <c r="Q113" s="212"/>
      <c r="R113" s="212"/>
      <c r="S113" s="212"/>
      <c r="T113" s="212"/>
      <c r="V113" s="52"/>
      <c r="W113" s="54"/>
      <c r="X113" s="54"/>
      <c r="Y113" s="54"/>
      <c r="Z113" s="54"/>
      <c r="AA113" s="54"/>
      <c r="AB113" s="54"/>
      <c r="AC113" s="54"/>
      <c r="AJ113" s="385"/>
    </row>
    <row r="114" spans="15:36" s="23" customFormat="1" ht="7.8" customHeight="1">
      <c r="O114" s="212"/>
      <c r="P114" s="212"/>
      <c r="Q114" s="212"/>
      <c r="R114" s="212"/>
      <c r="S114" s="212"/>
      <c r="T114" s="212"/>
      <c r="V114" s="52"/>
      <c r="W114" s="54"/>
      <c r="X114" s="54"/>
      <c r="AJ114" s="385"/>
    </row>
    <row r="115" spans="15:36" s="23" customFormat="1" ht="7.8" customHeight="1">
      <c r="O115" s="212"/>
      <c r="P115" s="212"/>
      <c r="Q115" s="212"/>
      <c r="R115" s="212"/>
      <c r="S115" s="212"/>
      <c r="T115" s="212"/>
      <c r="V115" s="52"/>
      <c r="W115" s="54"/>
      <c r="X115" s="54"/>
      <c r="AJ115" s="385"/>
    </row>
    <row r="116" spans="15:36" s="23" customFormat="1" ht="7.8" customHeight="1">
      <c r="O116" s="212"/>
      <c r="P116" s="212"/>
      <c r="Q116" s="212"/>
      <c r="R116" s="212"/>
      <c r="S116" s="212"/>
      <c r="T116" s="212"/>
      <c r="X116" s="54"/>
      <c r="AJ116" s="385"/>
    </row>
    <row r="117" spans="15:36" s="23" customFormat="1" ht="7.8" customHeight="1">
      <c r="O117" s="212"/>
      <c r="P117" s="212"/>
      <c r="Q117" s="212"/>
      <c r="R117" s="212"/>
      <c r="S117" s="212"/>
      <c r="T117" s="212"/>
      <c r="X117" s="54"/>
      <c r="AJ117" s="385"/>
    </row>
    <row r="118" spans="15:36" s="23" customFormat="1" ht="7.8" customHeight="1">
      <c r="O118" s="212"/>
      <c r="P118" s="212"/>
      <c r="Q118" s="212"/>
      <c r="R118" s="212"/>
      <c r="S118" s="212"/>
      <c r="T118" s="212"/>
      <c r="AJ118" s="385"/>
    </row>
    <row r="119" spans="15:36" s="23" customFormat="1" ht="7.8" customHeight="1">
      <c r="O119" s="212"/>
      <c r="P119" s="212"/>
      <c r="Q119" s="212"/>
      <c r="R119" s="212"/>
      <c r="S119" s="212"/>
      <c r="T119" s="212"/>
      <c r="AJ119" s="385"/>
    </row>
    <row r="120" spans="15:36" s="23" customFormat="1" ht="7.8" customHeight="1">
      <c r="O120" s="212"/>
      <c r="P120" s="212"/>
      <c r="Q120" s="212"/>
      <c r="R120" s="212"/>
      <c r="S120" s="212"/>
      <c r="T120" s="212"/>
      <c r="AJ120" s="385"/>
    </row>
    <row r="121" spans="15:36" s="23" customFormat="1" ht="7.8" customHeight="1">
      <c r="O121" s="212"/>
      <c r="P121" s="212"/>
      <c r="Q121" s="212"/>
      <c r="R121" s="212"/>
      <c r="S121" s="212"/>
      <c r="T121" s="212"/>
      <c r="AJ121" s="385"/>
    </row>
    <row r="122" spans="15:36" s="23" customFormat="1" ht="7.8" customHeight="1">
      <c r="O122" s="212"/>
      <c r="P122" s="212"/>
      <c r="Q122" s="212"/>
      <c r="R122" s="212"/>
      <c r="S122" s="212"/>
      <c r="T122" s="212"/>
      <c r="AJ122" s="385"/>
    </row>
    <row r="123" spans="15:36" s="23" customFormat="1" ht="7.8" customHeight="1">
      <c r="O123" s="212"/>
      <c r="P123" s="212"/>
      <c r="Q123" s="212"/>
      <c r="R123" s="212"/>
      <c r="S123" s="212"/>
      <c r="T123" s="212"/>
      <c r="AJ123" s="385"/>
    </row>
    <row r="124" spans="15:36" s="23" customFormat="1" ht="7.8" customHeight="1">
      <c r="O124" s="212"/>
      <c r="P124" s="212"/>
      <c r="Q124" s="212"/>
      <c r="R124" s="212"/>
      <c r="S124" s="212"/>
      <c r="T124" s="212"/>
      <c r="AJ124" s="385"/>
    </row>
    <row r="125" spans="15:36" s="23" customFormat="1" ht="7.8" customHeight="1">
      <c r="O125" s="212"/>
      <c r="P125" s="212"/>
      <c r="Q125" s="212"/>
      <c r="R125" s="212"/>
      <c r="S125" s="212"/>
      <c r="T125" s="212"/>
      <c r="AJ125" s="385"/>
    </row>
    <row r="126" spans="15:36" s="23" customFormat="1" ht="7.8" customHeight="1">
      <c r="O126" s="212"/>
      <c r="P126" s="212"/>
      <c r="Q126" s="212"/>
      <c r="R126" s="212"/>
      <c r="S126" s="212"/>
      <c r="T126" s="212"/>
      <c r="AJ126" s="385"/>
    </row>
    <row r="127" spans="15:36" s="23" customFormat="1" ht="7.8" customHeight="1">
      <c r="O127" s="212"/>
      <c r="P127" s="212"/>
      <c r="Q127" s="212"/>
      <c r="R127" s="212"/>
      <c r="S127" s="212"/>
      <c r="T127" s="212"/>
      <c r="AD127" s="21"/>
      <c r="AE127" s="21"/>
      <c r="AF127" s="21"/>
      <c r="AG127" s="21"/>
      <c r="AH127" s="21"/>
      <c r="AI127" s="21"/>
      <c r="AJ127" s="385"/>
    </row>
    <row r="128" spans="15:36" s="21" customFormat="1" ht="7.8" customHeight="1">
      <c r="O128" s="205"/>
      <c r="P128" s="205"/>
      <c r="Q128" s="205"/>
      <c r="R128" s="205"/>
      <c r="S128" s="205"/>
      <c r="T128" s="205"/>
      <c r="V128" s="23"/>
      <c r="W128" s="23"/>
      <c r="X128" s="23"/>
      <c r="Y128" s="23"/>
      <c r="Z128" s="23"/>
      <c r="AA128" s="23"/>
      <c r="AB128" s="23"/>
      <c r="AC128" s="23"/>
      <c r="AJ128" s="385"/>
    </row>
    <row r="129" spans="15:36" s="21" customFormat="1" ht="7.8" customHeight="1">
      <c r="O129" s="205"/>
      <c r="P129" s="205"/>
      <c r="Q129" s="205"/>
      <c r="R129" s="205"/>
      <c r="S129" s="205"/>
      <c r="T129" s="205"/>
      <c r="V129" s="23"/>
      <c r="W129" s="23"/>
      <c r="X129" s="23"/>
      <c r="Y129" s="23"/>
      <c r="Z129" s="23"/>
      <c r="AA129" s="23"/>
      <c r="AB129" s="23"/>
      <c r="AC129" s="23"/>
      <c r="AJ129" s="385"/>
    </row>
    <row r="130" spans="15:36" s="21" customFormat="1" ht="7.8" customHeight="1">
      <c r="O130" s="205"/>
      <c r="P130" s="205"/>
      <c r="Q130" s="205"/>
      <c r="R130" s="205"/>
      <c r="S130" s="205"/>
      <c r="T130" s="205"/>
      <c r="V130" s="23"/>
      <c r="W130" s="23"/>
      <c r="X130" s="23"/>
      <c r="AJ130" s="385"/>
    </row>
    <row r="131" spans="15:36" s="21" customFormat="1" ht="7.8" customHeight="1">
      <c r="O131" s="205"/>
      <c r="P131" s="205"/>
      <c r="Q131" s="205"/>
      <c r="R131" s="205"/>
      <c r="S131" s="205"/>
      <c r="T131" s="205"/>
      <c r="V131" s="23"/>
      <c r="W131" s="23"/>
      <c r="X131" s="23"/>
      <c r="AJ131" s="385"/>
    </row>
    <row r="132" spans="15:36" s="21" customFormat="1" ht="7.8" customHeight="1">
      <c r="O132" s="205"/>
      <c r="P132" s="205"/>
      <c r="Q132" s="205"/>
      <c r="R132" s="205"/>
      <c r="S132" s="205"/>
      <c r="T132" s="205"/>
      <c r="X132" s="23"/>
      <c r="AJ132" s="385"/>
    </row>
    <row r="133" spans="15:36" s="21" customFormat="1" ht="7.8" customHeight="1">
      <c r="O133" s="205"/>
      <c r="P133" s="205"/>
      <c r="Q133" s="205"/>
      <c r="R133" s="205"/>
      <c r="S133" s="205"/>
      <c r="T133" s="205"/>
      <c r="X133" s="23"/>
      <c r="AJ133" s="385"/>
    </row>
    <row r="134" spans="15:36" s="21" customFormat="1" ht="7.8" customHeight="1">
      <c r="O134" s="205"/>
      <c r="P134" s="205"/>
      <c r="Q134" s="205"/>
      <c r="R134" s="205"/>
      <c r="S134" s="205"/>
      <c r="T134" s="205"/>
      <c r="AJ134" s="385"/>
    </row>
    <row r="135" spans="15:36" s="21" customFormat="1" ht="7.8" customHeight="1">
      <c r="O135" s="205"/>
      <c r="P135" s="205"/>
      <c r="Q135" s="205"/>
      <c r="R135" s="205"/>
      <c r="S135" s="205"/>
      <c r="T135" s="205"/>
      <c r="AJ135" s="385"/>
    </row>
    <row r="136" spans="15:36" s="21" customFormat="1" ht="7.8" customHeight="1">
      <c r="O136" s="205"/>
      <c r="P136" s="205"/>
      <c r="Q136" s="205"/>
      <c r="R136" s="205"/>
      <c r="S136" s="205"/>
      <c r="T136" s="205"/>
      <c r="AJ136" s="385"/>
    </row>
    <row r="137" spans="15:36" s="21" customFormat="1" ht="7.8" customHeight="1">
      <c r="O137" s="205"/>
      <c r="P137" s="205"/>
      <c r="Q137" s="205"/>
      <c r="R137" s="205"/>
      <c r="S137" s="205"/>
      <c r="T137" s="205"/>
      <c r="AJ137" s="385"/>
    </row>
    <row r="138" spans="15:36" s="21" customFormat="1" ht="7.8" customHeight="1">
      <c r="O138" s="205"/>
      <c r="P138" s="205"/>
      <c r="Q138" s="205"/>
      <c r="R138" s="205"/>
      <c r="S138" s="205"/>
      <c r="T138" s="205"/>
      <c r="AJ138" s="385"/>
    </row>
    <row r="139" spans="15:36" s="21" customFormat="1" ht="7.8" customHeight="1">
      <c r="O139" s="205"/>
      <c r="P139" s="205"/>
      <c r="Q139" s="205"/>
      <c r="R139" s="205"/>
      <c r="S139" s="205"/>
      <c r="T139" s="205"/>
      <c r="AJ139" s="385"/>
    </row>
    <row r="140" spans="15:36" s="21" customFormat="1" ht="7.8" customHeight="1">
      <c r="O140" s="205"/>
      <c r="P140" s="205"/>
      <c r="Q140" s="205"/>
      <c r="R140" s="205"/>
      <c r="S140" s="205"/>
      <c r="T140" s="205"/>
      <c r="AJ140" s="385"/>
    </row>
    <row r="141" spans="15:36" s="21" customFormat="1" ht="7.8" customHeight="1">
      <c r="O141" s="205"/>
      <c r="P141" s="205"/>
      <c r="Q141" s="205"/>
      <c r="R141" s="205"/>
      <c r="S141" s="205"/>
      <c r="T141" s="205"/>
      <c r="AJ141" s="385"/>
    </row>
    <row r="142" spans="15:36" s="21" customFormat="1" ht="7.8" customHeight="1">
      <c r="O142" s="205"/>
      <c r="P142" s="205"/>
      <c r="Q142" s="205"/>
      <c r="R142" s="205"/>
      <c r="S142" s="205"/>
      <c r="T142" s="205"/>
      <c r="AJ142" s="385"/>
    </row>
    <row r="143" spans="15:36" s="21" customFormat="1" ht="7.8" customHeight="1">
      <c r="O143" s="205"/>
      <c r="P143" s="205"/>
      <c r="Q143" s="205"/>
      <c r="R143" s="205"/>
      <c r="S143" s="205"/>
      <c r="T143" s="205"/>
      <c r="AJ143" s="385"/>
    </row>
    <row r="144" spans="15:36" s="21" customFormat="1" ht="7.8" customHeight="1">
      <c r="O144" s="205"/>
      <c r="P144" s="205"/>
      <c r="Q144" s="205"/>
      <c r="R144" s="205"/>
      <c r="S144" s="205"/>
      <c r="T144" s="205"/>
      <c r="AJ144" s="385"/>
    </row>
    <row r="145" spans="15:36" s="21" customFormat="1" ht="7.8" customHeight="1">
      <c r="O145" s="205"/>
      <c r="P145" s="205"/>
      <c r="Q145" s="205"/>
      <c r="R145" s="205"/>
      <c r="S145" s="205"/>
      <c r="T145" s="205"/>
      <c r="AJ145" s="385"/>
    </row>
    <row r="146" spans="15:36" s="21" customFormat="1" ht="7.8" customHeight="1">
      <c r="O146" s="205"/>
      <c r="P146" s="205"/>
      <c r="Q146" s="205"/>
      <c r="R146" s="205"/>
      <c r="S146" s="205"/>
      <c r="T146" s="205"/>
      <c r="AJ146" s="385"/>
    </row>
    <row r="147" spans="15:36" s="21" customFormat="1" ht="7.8" customHeight="1">
      <c r="O147" s="205"/>
      <c r="P147" s="205"/>
      <c r="Q147" s="205"/>
      <c r="R147" s="205"/>
      <c r="S147" s="205"/>
      <c r="T147" s="205"/>
      <c r="AJ147" s="385"/>
    </row>
    <row r="148" spans="15:36" s="21" customFormat="1" ht="7.8" customHeight="1">
      <c r="O148" s="205"/>
      <c r="P148" s="205"/>
      <c r="Q148" s="205"/>
      <c r="R148" s="205"/>
      <c r="S148" s="205"/>
      <c r="T148" s="205"/>
      <c r="AJ148" s="385"/>
    </row>
    <row r="149" spans="15:36" s="21" customFormat="1" ht="7.8" customHeight="1">
      <c r="O149" s="205"/>
      <c r="P149" s="205"/>
      <c r="Q149" s="205"/>
      <c r="R149" s="205"/>
      <c r="S149" s="205"/>
      <c r="T149" s="205"/>
      <c r="AJ149" s="385"/>
    </row>
    <row r="150" spans="15:36" s="21" customFormat="1" ht="7.8" customHeight="1">
      <c r="O150" s="205"/>
      <c r="P150" s="205"/>
      <c r="Q150" s="205"/>
      <c r="R150" s="205"/>
      <c r="S150" s="205"/>
      <c r="T150" s="205"/>
      <c r="AJ150" s="385"/>
    </row>
    <row r="151" spans="15:36" s="21" customFormat="1" ht="7.8" customHeight="1">
      <c r="O151" s="205"/>
      <c r="P151" s="205"/>
      <c r="Q151" s="205"/>
      <c r="R151" s="205"/>
      <c r="S151" s="205"/>
      <c r="T151" s="205"/>
      <c r="AJ151" s="385"/>
    </row>
    <row r="152" spans="15:36" s="21" customFormat="1" ht="7.8" customHeight="1">
      <c r="O152" s="205"/>
      <c r="P152" s="205"/>
      <c r="Q152" s="205"/>
      <c r="R152" s="205"/>
      <c r="S152" s="205"/>
      <c r="T152" s="205"/>
      <c r="AJ152" s="385"/>
    </row>
    <row r="153" spans="15:36" s="21" customFormat="1" ht="7.8" customHeight="1">
      <c r="O153" s="205"/>
      <c r="P153" s="205"/>
      <c r="Q153" s="205"/>
      <c r="R153" s="205"/>
      <c r="S153" s="205"/>
      <c r="T153" s="205"/>
      <c r="AJ153" s="385"/>
    </row>
    <row r="154" spans="15:36" s="21" customFormat="1" ht="7.8" customHeight="1">
      <c r="O154" s="205"/>
      <c r="P154" s="205"/>
      <c r="Q154" s="205"/>
      <c r="R154" s="205"/>
      <c r="S154" s="205"/>
      <c r="T154" s="205"/>
      <c r="AJ154" s="385"/>
    </row>
    <row r="155" spans="15:36" s="21" customFormat="1" ht="7.8" customHeight="1">
      <c r="O155" s="205"/>
      <c r="P155" s="205"/>
      <c r="Q155" s="205"/>
      <c r="R155" s="205"/>
      <c r="S155" s="205"/>
      <c r="T155" s="205"/>
      <c r="AJ155" s="385"/>
    </row>
    <row r="156" spans="15:36" s="21" customFormat="1" ht="7.8" customHeight="1">
      <c r="O156" s="205"/>
      <c r="P156" s="205"/>
      <c r="Q156" s="205"/>
      <c r="R156" s="205"/>
      <c r="S156" s="205"/>
      <c r="T156" s="205"/>
      <c r="AJ156" s="385"/>
    </row>
    <row r="157" spans="15:36" s="21" customFormat="1" ht="7.8" customHeight="1">
      <c r="O157" s="205"/>
      <c r="P157" s="205"/>
      <c r="Q157" s="205"/>
      <c r="R157" s="205"/>
      <c r="S157" s="205"/>
      <c r="T157" s="205"/>
      <c r="AJ157" s="385"/>
    </row>
    <row r="158" spans="15:36" s="21" customFormat="1" ht="7.8" customHeight="1">
      <c r="O158" s="205"/>
      <c r="P158" s="205"/>
      <c r="Q158" s="205"/>
      <c r="R158" s="205"/>
      <c r="S158" s="205"/>
      <c r="T158" s="205"/>
      <c r="AJ158" s="385"/>
    </row>
    <row r="159" spans="15:36" s="21" customFormat="1" ht="7.8" customHeight="1">
      <c r="O159" s="205"/>
      <c r="P159" s="205"/>
      <c r="Q159" s="205"/>
      <c r="R159" s="205"/>
      <c r="S159" s="205"/>
      <c r="T159" s="205"/>
      <c r="AJ159" s="385"/>
    </row>
    <row r="160" spans="15:36" s="21" customFormat="1" ht="7.8" customHeight="1">
      <c r="O160" s="205"/>
      <c r="P160" s="205"/>
      <c r="Q160" s="205"/>
      <c r="R160" s="205"/>
      <c r="S160" s="205"/>
      <c r="T160" s="205"/>
      <c r="AJ160" s="385"/>
    </row>
    <row r="161" spans="15:36" s="21" customFormat="1" ht="7.8" customHeight="1">
      <c r="O161" s="205"/>
      <c r="P161" s="205"/>
      <c r="Q161" s="205"/>
      <c r="R161" s="205"/>
      <c r="S161" s="205"/>
      <c r="T161" s="205"/>
      <c r="AJ161" s="385"/>
    </row>
    <row r="162" spans="15:36" s="21" customFormat="1" ht="7.8" customHeight="1">
      <c r="O162" s="205"/>
      <c r="P162" s="205"/>
      <c r="Q162" s="205"/>
      <c r="R162" s="205"/>
      <c r="S162" s="205"/>
      <c r="T162" s="205"/>
      <c r="AJ162" s="385"/>
    </row>
    <row r="163" spans="15:36" s="21" customFormat="1" ht="7.8" customHeight="1">
      <c r="O163" s="205"/>
      <c r="P163" s="205"/>
      <c r="Q163" s="205"/>
      <c r="R163" s="205"/>
      <c r="S163" s="205"/>
      <c r="T163" s="205"/>
      <c r="AJ163" s="385"/>
    </row>
    <row r="164" spans="15:36" s="21" customFormat="1" ht="7.8" customHeight="1">
      <c r="O164" s="205"/>
      <c r="P164" s="205"/>
      <c r="Q164" s="205"/>
      <c r="R164" s="205"/>
      <c r="S164" s="205"/>
      <c r="T164" s="205"/>
      <c r="AJ164" s="385"/>
    </row>
    <row r="165" spans="15:36" s="21" customFormat="1" ht="7.8" customHeight="1">
      <c r="O165" s="205"/>
      <c r="P165" s="205"/>
      <c r="Q165" s="205"/>
      <c r="R165" s="205"/>
      <c r="S165" s="205"/>
      <c r="T165" s="205"/>
      <c r="AJ165" s="385"/>
    </row>
    <row r="166" spans="15:36" s="21" customFormat="1" ht="7.8" customHeight="1">
      <c r="O166" s="205"/>
      <c r="P166" s="205"/>
      <c r="Q166" s="205"/>
      <c r="R166" s="205"/>
      <c r="S166" s="205"/>
      <c r="T166" s="205"/>
      <c r="AJ166" s="385"/>
    </row>
    <row r="167" spans="15:36" s="21" customFormat="1" ht="7.8" customHeight="1">
      <c r="O167" s="205"/>
      <c r="P167" s="205"/>
      <c r="Q167" s="205"/>
      <c r="R167" s="205"/>
      <c r="S167" s="205"/>
      <c r="T167" s="205"/>
      <c r="AJ167" s="385"/>
    </row>
    <row r="168" spans="15:36" s="21" customFormat="1" ht="7.8" customHeight="1">
      <c r="O168" s="205"/>
      <c r="P168" s="205"/>
      <c r="Q168" s="205"/>
      <c r="R168" s="205"/>
      <c r="S168" s="205"/>
      <c r="T168" s="205"/>
      <c r="AJ168" s="385"/>
    </row>
    <row r="169" spans="15:36" s="21" customFormat="1" ht="7.8" customHeight="1">
      <c r="O169" s="205"/>
      <c r="P169" s="205"/>
      <c r="Q169" s="205"/>
      <c r="R169" s="205"/>
      <c r="S169" s="205"/>
      <c r="T169" s="205"/>
      <c r="AJ169" s="385"/>
    </row>
    <row r="170" spans="15:36" s="21" customFormat="1" ht="7.8" customHeight="1">
      <c r="O170" s="205"/>
      <c r="P170" s="205"/>
      <c r="Q170" s="205"/>
      <c r="R170" s="205"/>
      <c r="S170" s="205"/>
      <c r="T170" s="205"/>
      <c r="AJ170" s="385"/>
    </row>
    <row r="171" spans="15:36" s="21" customFormat="1" ht="7.8" customHeight="1">
      <c r="O171" s="205"/>
      <c r="P171" s="205"/>
      <c r="Q171" s="205"/>
      <c r="R171" s="205"/>
      <c r="S171" s="205"/>
      <c r="T171" s="205"/>
      <c r="AJ171" s="385"/>
    </row>
    <row r="172" spans="15:36" s="21" customFormat="1" ht="7.8" customHeight="1">
      <c r="O172" s="205"/>
      <c r="P172" s="205"/>
      <c r="Q172" s="205"/>
      <c r="R172" s="205"/>
      <c r="S172" s="205"/>
      <c r="T172" s="205"/>
      <c r="AJ172" s="385"/>
    </row>
    <row r="173" spans="15:36" s="21" customFormat="1" ht="7.8" customHeight="1">
      <c r="O173" s="205"/>
      <c r="P173" s="205"/>
      <c r="Q173" s="205"/>
      <c r="R173" s="205"/>
      <c r="S173" s="205"/>
      <c r="T173" s="205"/>
      <c r="AJ173" s="385"/>
    </row>
    <row r="174" spans="15:36" s="21" customFormat="1" ht="7.8" customHeight="1">
      <c r="O174" s="205"/>
      <c r="P174" s="205"/>
      <c r="Q174" s="205"/>
      <c r="R174" s="205"/>
      <c r="S174" s="205"/>
      <c r="T174" s="205"/>
      <c r="AJ174" s="385"/>
    </row>
    <row r="175" spans="15:36" s="21" customFormat="1" ht="7.8" customHeight="1">
      <c r="O175" s="205"/>
      <c r="P175" s="205"/>
      <c r="Q175" s="205"/>
      <c r="R175" s="205"/>
      <c r="S175" s="205"/>
      <c r="T175" s="205"/>
      <c r="AJ175" s="385"/>
    </row>
    <row r="176" spans="15:36" s="21" customFormat="1" ht="7.8" customHeight="1">
      <c r="O176" s="205"/>
      <c r="P176" s="205"/>
      <c r="Q176" s="205"/>
      <c r="R176" s="205"/>
      <c r="S176" s="205"/>
      <c r="T176" s="205"/>
      <c r="AJ176" s="385"/>
    </row>
    <row r="177" spans="15:36" s="21" customFormat="1" ht="7.8" customHeight="1">
      <c r="O177" s="205"/>
      <c r="P177" s="205"/>
      <c r="Q177" s="205"/>
      <c r="R177" s="205"/>
      <c r="S177" s="205"/>
      <c r="T177" s="205"/>
      <c r="AJ177" s="385"/>
    </row>
    <row r="178" spans="15:36" s="21" customFormat="1" ht="7.8" customHeight="1">
      <c r="O178" s="205"/>
      <c r="P178" s="205"/>
      <c r="Q178" s="205"/>
      <c r="R178" s="205"/>
      <c r="S178" s="205"/>
      <c r="T178" s="205"/>
      <c r="AJ178" s="385"/>
    </row>
    <row r="179" spans="15:36" s="21" customFormat="1" ht="7.8" customHeight="1">
      <c r="O179" s="205"/>
      <c r="P179" s="205"/>
      <c r="Q179" s="205"/>
      <c r="R179" s="205"/>
      <c r="S179" s="205"/>
      <c r="T179" s="205"/>
      <c r="AJ179" s="385"/>
    </row>
    <row r="180" spans="15:36" s="21" customFormat="1" ht="7.8" customHeight="1">
      <c r="O180" s="205"/>
      <c r="P180" s="205"/>
      <c r="Q180" s="205"/>
      <c r="R180" s="205"/>
      <c r="S180" s="205"/>
      <c r="T180" s="205"/>
      <c r="AJ180" s="385"/>
    </row>
    <row r="181" spans="15:36" s="21" customFormat="1" ht="7.8" customHeight="1">
      <c r="O181" s="205"/>
      <c r="P181" s="205"/>
      <c r="Q181" s="205"/>
      <c r="R181" s="205"/>
      <c r="S181" s="205"/>
      <c r="T181" s="205"/>
      <c r="AJ181" s="385"/>
    </row>
    <row r="182" spans="15:36" s="21" customFormat="1" ht="7.8" customHeight="1">
      <c r="O182" s="205"/>
      <c r="P182" s="205"/>
      <c r="Q182" s="205"/>
      <c r="R182" s="205"/>
      <c r="S182" s="205"/>
      <c r="T182" s="205"/>
      <c r="AJ182" s="385"/>
    </row>
    <row r="183" spans="15:36" s="21" customFormat="1" ht="7.8" customHeight="1">
      <c r="O183" s="205"/>
      <c r="P183" s="205"/>
      <c r="Q183" s="205"/>
      <c r="R183" s="205"/>
      <c r="S183" s="205"/>
      <c r="T183" s="205"/>
      <c r="AJ183" s="385"/>
    </row>
    <row r="184" spans="15:36" s="21" customFormat="1" ht="7.8" customHeight="1">
      <c r="O184" s="205"/>
      <c r="P184" s="205"/>
      <c r="Q184" s="205"/>
      <c r="R184" s="205"/>
      <c r="S184" s="205"/>
      <c r="T184" s="205"/>
      <c r="AJ184" s="385"/>
    </row>
    <row r="185" spans="15:36" s="21" customFormat="1" ht="7.8" customHeight="1">
      <c r="O185" s="205"/>
      <c r="P185" s="205"/>
      <c r="Q185" s="205"/>
      <c r="R185" s="205"/>
      <c r="S185" s="205"/>
      <c r="T185" s="205"/>
      <c r="AJ185" s="385"/>
    </row>
    <row r="186" spans="15:36" s="21" customFormat="1" ht="7.8" customHeight="1">
      <c r="O186" s="205"/>
      <c r="P186" s="205"/>
      <c r="Q186" s="205"/>
      <c r="R186" s="205"/>
      <c r="S186" s="205"/>
      <c r="T186" s="205"/>
      <c r="AJ186" s="385"/>
    </row>
    <row r="187" spans="15:36" s="21" customFormat="1" ht="7.8" customHeight="1">
      <c r="O187" s="205"/>
      <c r="P187" s="205"/>
      <c r="Q187" s="205"/>
      <c r="R187" s="205"/>
      <c r="S187" s="205"/>
      <c r="T187" s="205"/>
      <c r="AJ187" s="385"/>
    </row>
    <row r="188" spans="15:36" s="21" customFormat="1" ht="7.8" customHeight="1">
      <c r="O188" s="205"/>
      <c r="P188" s="205"/>
      <c r="Q188" s="205"/>
      <c r="R188" s="205"/>
      <c r="S188" s="205"/>
      <c r="T188" s="205"/>
      <c r="AJ188" s="385"/>
    </row>
    <row r="189" spans="15:36" s="21" customFormat="1" ht="7.8" customHeight="1">
      <c r="O189" s="205"/>
      <c r="P189" s="205"/>
      <c r="Q189" s="205"/>
      <c r="R189" s="205"/>
      <c r="S189" s="205"/>
      <c r="T189" s="205"/>
      <c r="AJ189" s="385"/>
    </row>
    <row r="190" spans="15:36" s="21" customFormat="1" ht="7.8" customHeight="1">
      <c r="O190" s="205"/>
      <c r="P190" s="205"/>
      <c r="Q190" s="205"/>
      <c r="R190" s="205"/>
      <c r="S190" s="205"/>
      <c r="T190" s="205"/>
      <c r="AJ190" s="385"/>
    </row>
    <row r="191" spans="15:36" s="21" customFormat="1" ht="7.8" customHeight="1">
      <c r="O191" s="205"/>
      <c r="P191" s="205"/>
      <c r="Q191" s="205"/>
      <c r="R191" s="205"/>
      <c r="S191" s="205"/>
      <c r="T191" s="205"/>
      <c r="AJ191" s="385"/>
    </row>
    <row r="192" spans="15:36" s="21" customFormat="1" ht="7.8" customHeight="1">
      <c r="O192" s="205"/>
      <c r="P192" s="205"/>
      <c r="Q192" s="205"/>
      <c r="R192" s="205"/>
      <c r="S192" s="205"/>
      <c r="T192" s="205"/>
      <c r="AJ192" s="385"/>
    </row>
    <row r="193" spans="15:36" s="21" customFormat="1" ht="7.8" customHeight="1">
      <c r="O193" s="205"/>
      <c r="P193" s="205"/>
      <c r="Q193" s="205"/>
      <c r="R193" s="205"/>
      <c r="S193" s="205"/>
      <c r="T193" s="205"/>
      <c r="AJ193" s="385"/>
    </row>
    <row r="194" spans="15:36" s="21" customFormat="1" ht="7.8" customHeight="1">
      <c r="O194" s="205"/>
      <c r="P194" s="205"/>
      <c r="Q194" s="205"/>
      <c r="R194" s="205"/>
      <c r="S194" s="205"/>
      <c r="T194" s="205"/>
      <c r="AJ194" s="385"/>
    </row>
    <row r="195" spans="15:36" s="21" customFormat="1" ht="7.8" customHeight="1">
      <c r="O195" s="205"/>
      <c r="P195" s="205"/>
      <c r="Q195" s="205"/>
      <c r="R195" s="205"/>
      <c r="S195" s="205"/>
      <c r="T195" s="205"/>
      <c r="AJ195" s="385"/>
    </row>
    <row r="196" spans="15:36" s="21" customFormat="1" ht="7.8" customHeight="1">
      <c r="O196" s="205"/>
      <c r="P196" s="205"/>
      <c r="Q196" s="205"/>
      <c r="R196" s="205"/>
      <c r="S196" s="205"/>
      <c r="T196" s="205"/>
      <c r="AJ196" s="385"/>
    </row>
    <row r="197" spans="15:36" s="21" customFormat="1" ht="7.8" customHeight="1">
      <c r="O197" s="205"/>
      <c r="P197" s="205"/>
      <c r="Q197" s="205"/>
      <c r="R197" s="205"/>
      <c r="S197" s="205"/>
      <c r="T197" s="205"/>
      <c r="AJ197" s="385"/>
    </row>
    <row r="198" spans="15:36" s="21" customFormat="1" ht="7.8" customHeight="1">
      <c r="O198" s="205"/>
      <c r="P198" s="205"/>
      <c r="Q198" s="205"/>
      <c r="R198" s="205"/>
      <c r="S198" s="205"/>
      <c r="T198" s="205"/>
      <c r="AJ198" s="385"/>
    </row>
    <row r="199" spans="15:36" s="21" customFormat="1" ht="7.8" customHeight="1">
      <c r="O199" s="205"/>
      <c r="P199" s="205"/>
      <c r="Q199" s="205"/>
      <c r="R199" s="205"/>
      <c r="S199" s="205"/>
      <c r="T199" s="205"/>
      <c r="AJ199" s="385"/>
    </row>
    <row r="200" spans="15:36" s="21" customFormat="1" ht="7.8" customHeight="1">
      <c r="O200" s="205"/>
      <c r="P200" s="205"/>
      <c r="Q200" s="205"/>
      <c r="R200" s="205"/>
      <c r="S200" s="205"/>
      <c r="T200" s="205"/>
      <c r="AJ200" s="385"/>
    </row>
    <row r="201" spans="15:36" s="21" customFormat="1" ht="7.8" customHeight="1">
      <c r="O201" s="205"/>
      <c r="P201" s="205"/>
      <c r="Q201" s="205"/>
      <c r="R201" s="205"/>
      <c r="S201" s="205"/>
      <c r="T201" s="205"/>
      <c r="AJ201" s="385"/>
    </row>
    <row r="202" spans="15:36" s="21" customFormat="1" ht="7.8" customHeight="1">
      <c r="O202" s="205"/>
      <c r="P202" s="205"/>
      <c r="Q202" s="205"/>
      <c r="R202" s="205"/>
      <c r="S202" s="205"/>
      <c r="T202" s="205"/>
      <c r="AJ202" s="385"/>
    </row>
    <row r="203" spans="15:36" s="21" customFormat="1" ht="7.8" customHeight="1">
      <c r="O203" s="205"/>
      <c r="P203" s="205"/>
      <c r="Q203" s="205"/>
      <c r="R203" s="205"/>
      <c r="S203" s="205"/>
      <c r="T203" s="205"/>
      <c r="AJ203" s="385"/>
    </row>
    <row r="204" spans="15:36" s="21" customFormat="1" ht="7.8" customHeight="1">
      <c r="O204" s="205"/>
      <c r="P204" s="205"/>
      <c r="Q204" s="205"/>
      <c r="R204" s="205"/>
      <c r="S204" s="205"/>
      <c r="T204" s="205"/>
      <c r="AJ204" s="385"/>
    </row>
    <row r="205" spans="15:36" s="21" customFormat="1" ht="7.8" customHeight="1">
      <c r="O205" s="205"/>
      <c r="P205" s="205"/>
      <c r="Q205" s="205"/>
      <c r="R205" s="205"/>
      <c r="S205" s="205"/>
      <c r="T205" s="205"/>
      <c r="AJ205" s="385"/>
    </row>
    <row r="206" spans="15:36" s="21" customFormat="1" ht="7.8" customHeight="1">
      <c r="O206" s="205"/>
      <c r="P206" s="205"/>
      <c r="Q206" s="205"/>
      <c r="R206" s="205"/>
      <c r="S206" s="205"/>
      <c r="T206" s="205"/>
      <c r="AJ206" s="385"/>
    </row>
    <row r="207" spans="15:36" s="21" customFormat="1" ht="7.8" customHeight="1">
      <c r="O207" s="205"/>
      <c r="P207" s="205"/>
      <c r="Q207" s="205"/>
      <c r="R207" s="205"/>
      <c r="S207" s="205"/>
      <c r="T207" s="205"/>
      <c r="AJ207" s="385"/>
    </row>
    <row r="208" spans="15:36" s="21" customFormat="1" ht="7.8" customHeight="1">
      <c r="O208" s="205"/>
      <c r="P208" s="205"/>
      <c r="Q208" s="205"/>
      <c r="R208" s="205"/>
      <c r="S208" s="205"/>
      <c r="T208" s="205"/>
      <c r="AJ208" s="385"/>
    </row>
    <row r="209" spans="15:36" s="21" customFormat="1" ht="7.8" customHeight="1">
      <c r="O209" s="205"/>
      <c r="P209" s="205"/>
      <c r="Q209" s="205"/>
      <c r="R209" s="205"/>
      <c r="S209" s="205"/>
      <c r="T209" s="205"/>
      <c r="AJ209" s="385"/>
    </row>
    <row r="210" spans="15:36" s="21" customFormat="1" ht="7.8" customHeight="1">
      <c r="O210" s="205"/>
      <c r="P210" s="205"/>
      <c r="Q210" s="205"/>
      <c r="R210" s="205"/>
      <c r="S210" s="205"/>
      <c r="T210" s="205"/>
      <c r="AJ210" s="385"/>
    </row>
    <row r="211" spans="15:36" s="21" customFormat="1" ht="7.8" customHeight="1">
      <c r="O211" s="205"/>
      <c r="P211" s="205"/>
      <c r="Q211" s="205"/>
      <c r="R211" s="205"/>
      <c r="S211" s="205"/>
      <c r="T211" s="205"/>
      <c r="AJ211" s="385"/>
    </row>
    <row r="212" spans="15:36" s="21" customFormat="1" ht="7.8" customHeight="1">
      <c r="O212" s="205"/>
      <c r="P212" s="205"/>
      <c r="Q212" s="205"/>
      <c r="R212" s="205"/>
      <c r="S212" s="205"/>
      <c r="T212" s="205"/>
      <c r="AJ212" s="385"/>
    </row>
    <row r="213" spans="15:36" s="21" customFormat="1" ht="7.8" customHeight="1">
      <c r="O213" s="205"/>
      <c r="P213" s="205"/>
      <c r="Q213" s="205"/>
      <c r="R213" s="205"/>
      <c r="S213" s="205"/>
      <c r="T213" s="205"/>
      <c r="AJ213" s="385"/>
    </row>
    <row r="214" spans="15:36" s="21" customFormat="1" ht="7.8" customHeight="1">
      <c r="O214" s="205"/>
      <c r="P214" s="205"/>
      <c r="Q214" s="205"/>
      <c r="R214" s="205"/>
      <c r="S214" s="205"/>
      <c r="T214" s="205"/>
      <c r="AJ214" s="385"/>
    </row>
    <row r="215" spans="15:36" s="21" customFormat="1" ht="7.8" customHeight="1">
      <c r="O215" s="205"/>
      <c r="P215" s="205"/>
      <c r="Q215" s="205"/>
      <c r="R215" s="205"/>
      <c r="S215" s="205"/>
      <c r="T215" s="205"/>
      <c r="AJ215" s="385"/>
    </row>
    <row r="216" spans="15:36" s="21" customFormat="1" ht="7.8" customHeight="1">
      <c r="O216" s="205"/>
      <c r="P216" s="205"/>
      <c r="Q216" s="205"/>
      <c r="R216" s="205"/>
      <c r="S216" s="205"/>
      <c r="T216" s="205"/>
      <c r="AJ216" s="385"/>
    </row>
    <row r="217" spans="15:36" s="21" customFormat="1" ht="7.8" customHeight="1">
      <c r="O217" s="205"/>
      <c r="P217" s="205"/>
      <c r="Q217" s="205"/>
      <c r="R217" s="205"/>
      <c r="S217" s="205"/>
      <c r="T217" s="205"/>
      <c r="AJ217" s="385"/>
    </row>
    <row r="218" spans="15:36" s="21" customFormat="1" ht="7.8" customHeight="1">
      <c r="O218" s="205"/>
      <c r="P218" s="205"/>
      <c r="Q218" s="205"/>
      <c r="R218" s="205"/>
      <c r="S218" s="205"/>
      <c r="T218" s="205"/>
      <c r="AJ218" s="385"/>
    </row>
    <row r="219" spans="15:36" s="21" customFormat="1" ht="7.8" customHeight="1">
      <c r="O219" s="205"/>
      <c r="P219" s="205"/>
      <c r="Q219" s="205"/>
      <c r="R219" s="205"/>
      <c r="S219" s="205"/>
      <c r="T219" s="205"/>
      <c r="AJ219" s="385"/>
    </row>
    <row r="220" spans="15:36" s="21" customFormat="1" ht="7.8" customHeight="1">
      <c r="O220" s="205"/>
      <c r="P220" s="205"/>
      <c r="Q220" s="205"/>
      <c r="R220" s="205"/>
      <c r="S220" s="205"/>
      <c r="T220" s="205"/>
      <c r="AJ220" s="385"/>
    </row>
    <row r="221" spans="15:36" s="21" customFormat="1" ht="7.8" customHeight="1">
      <c r="O221" s="205"/>
      <c r="P221" s="205"/>
      <c r="Q221" s="205"/>
      <c r="R221" s="205"/>
      <c r="S221" s="205"/>
      <c r="T221" s="205"/>
      <c r="AJ221" s="385"/>
    </row>
    <row r="222" spans="15:36" s="21" customFormat="1" ht="7.8" customHeight="1">
      <c r="O222" s="205"/>
      <c r="P222" s="205"/>
      <c r="Q222" s="205"/>
      <c r="R222" s="205"/>
      <c r="S222" s="205"/>
      <c r="T222" s="205"/>
      <c r="AJ222" s="385"/>
    </row>
    <row r="223" spans="15:36" s="21" customFormat="1" ht="7.8" customHeight="1">
      <c r="O223" s="205"/>
      <c r="P223" s="205"/>
      <c r="Q223" s="205"/>
      <c r="R223" s="205"/>
      <c r="S223" s="205"/>
      <c r="T223" s="205"/>
      <c r="AJ223" s="385"/>
    </row>
    <row r="224" spans="15:36" s="21" customFormat="1" ht="7.8" customHeight="1">
      <c r="O224" s="205"/>
      <c r="P224" s="205"/>
      <c r="Q224" s="205"/>
      <c r="R224" s="205"/>
      <c r="S224" s="205"/>
      <c r="T224" s="205"/>
      <c r="AJ224" s="385"/>
    </row>
    <row r="225" spans="15:36" s="21" customFormat="1" ht="7.8" customHeight="1">
      <c r="O225" s="205"/>
      <c r="P225" s="205"/>
      <c r="Q225" s="205"/>
      <c r="R225" s="205"/>
      <c r="S225" s="205"/>
      <c r="T225" s="205"/>
      <c r="AJ225" s="385"/>
    </row>
    <row r="226" spans="15:36" s="21" customFormat="1" ht="7.8" customHeight="1">
      <c r="O226" s="205"/>
      <c r="P226" s="205"/>
      <c r="Q226" s="205"/>
      <c r="R226" s="205"/>
      <c r="S226" s="205"/>
      <c r="T226" s="205"/>
      <c r="AJ226" s="385"/>
    </row>
    <row r="227" spans="15:36" s="21" customFormat="1" ht="7.8" customHeight="1">
      <c r="O227" s="205"/>
      <c r="P227" s="205"/>
      <c r="Q227" s="205"/>
      <c r="R227" s="205"/>
      <c r="S227" s="205"/>
      <c r="T227" s="205"/>
      <c r="AJ227" s="385"/>
    </row>
    <row r="228" spans="15:36" s="21" customFormat="1" ht="7.8" customHeight="1">
      <c r="O228" s="205"/>
      <c r="P228" s="205"/>
      <c r="Q228" s="205"/>
      <c r="R228" s="205"/>
      <c r="S228" s="205"/>
      <c r="T228" s="205"/>
      <c r="AJ228" s="385"/>
    </row>
    <row r="229" spans="15:36" s="21" customFormat="1" ht="7.8" customHeight="1">
      <c r="O229" s="205"/>
      <c r="P229" s="205"/>
      <c r="Q229" s="205"/>
      <c r="R229" s="205"/>
      <c r="S229" s="205"/>
      <c r="T229" s="205"/>
      <c r="AJ229" s="385"/>
    </row>
    <row r="230" spans="15:36" s="21" customFormat="1" ht="7.8" customHeight="1">
      <c r="O230" s="205"/>
      <c r="P230" s="205"/>
      <c r="Q230" s="205"/>
      <c r="R230" s="205"/>
      <c r="S230" s="205"/>
      <c r="T230" s="205"/>
      <c r="AJ230" s="385"/>
    </row>
    <row r="231" spans="15:36" s="21" customFormat="1" ht="7.8" customHeight="1">
      <c r="O231" s="205"/>
      <c r="P231" s="205"/>
      <c r="Q231" s="205"/>
      <c r="R231" s="205"/>
      <c r="S231" s="205"/>
      <c r="T231" s="205"/>
      <c r="AJ231" s="385"/>
    </row>
    <row r="232" spans="15:36" s="21" customFormat="1" ht="7.8" customHeight="1">
      <c r="O232" s="205"/>
      <c r="P232" s="205"/>
      <c r="Q232" s="205"/>
      <c r="R232" s="205"/>
      <c r="S232" s="205"/>
      <c r="T232" s="205"/>
      <c r="AJ232" s="385"/>
    </row>
    <row r="233" spans="15:36" s="21" customFormat="1" ht="7.8" customHeight="1">
      <c r="O233" s="205"/>
      <c r="P233" s="205"/>
      <c r="Q233" s="205"/>
      <c r="R233" s="205"/>
      <c r="S233" s="205"/>
      <c r="T233" s="205"/>
      <c r="AJ233" s="385"/>
    </row>
    <row r="234" spans="15:36" s="21" customFormat="1" ht="7.8" customHeight="1">
      <c r="O234" s="205"/>
      <c r="P234" s="205"/>
      <c r="Q234" s="205"/>
      <c r="R234" s="205"/>
      <c r="S234" s="205"/>
      <c r="T234" s="205"/>
      <c r="AJ234" s="385"/>
    </row>
    <row r="235" spans="15:36" s="21" customFormat="1" ht="7.8" customHeight="1">
      <c r="O235" s="205"/>
      <c r="P235" s="205"/>
      <c r="Q235" s="205"/>
      <c r="R235" s="205"/>
      <c r="S235" s="205"/>
      <c r="T235" s="205"/>
      <c r="AJ235" s="385"/>
    </row>
    <row r="236" spans="15:36" s="21" customFormat="1" ht="7.8" customHeight="1">
      <c r="O236" s="205"/>
      <c r="P236" s="205"/>
      <c r="Q236" s="205"/>
      <c r="R236" s="205"/>
      <c r="S236" s="205"/>
      <c r="T236" s="205"/>
      <c r="AJ236" s="385"/>
    </row>
    <row r="237" spans="15:36" s="21" customFormat="1" ht="7.8" customHeight="1">
      <c r="O237" s="205"/>
      <c r="P237" s="205"/>
      <c r="Q237" s="205"/>
      <c r="R237" s="205"/>
      <c r="S237" s="205"/>
      <c r="T237" s="205"/>
      <c r="AJ237" s="385"/>
    </row>
    <row r="238" spans="15:36" s="21" customFormat="1" ht="7.8" customHeight="1">
      <c r="O238" s="205"/>
      <c r="P238" s="205"/>
      <c r="Q238" s="205"/>
      <c r="R238" s="205"/>
      <c r="S238" s="205"/>
      <c r="T238" s="205"/>
      <c r="AJ238" s="385"/>
    </row>
    <row r="239" spans="15:36" s="21" customFormat="1" ht="7.8" customHeight="1">
      <c r="O239" s="205"/>
      <c r="P239" s="205"/>
      <c r="Q239" s="205"/>
      <c r="R239" s="205"/>
      <c r="S239" s="205"/>
      <c r="T239" s="205"/>
      <c r="AJ239" s="385"/>
    </row>
    <row r="240" spans="15:36" s="21" customFormat="1" ht="7.8" customHeight="1">
      <c r="O240" s="205"/>
      <c r="P240" s="205"/>
      <c r="Q240" s="205"/>
      <c r="R240" s="205"/>
      <c r="S240" s="205"/>
      <c r="T240" s="205"/>
      <c r="AJ240" s="385"/>
    </row>
    <row r="241" spans="15:36" s="21" customFormat="1" ht="7.8" customHeight="1">
      <c r="O241" s="205"/>
      <c r="P241" s="205"/>
      <c r="Q241" s="205"/>
      <c r="R241" s="205"/>
      <c r="S241" s="205"/>
      <c r="T241" s="205"/>
      <c r="AJ241" s="385"/>
    </row>
    <row r="242" spans="15:36" s="21" customFormat="1" ht="7.8" customHeight="1">
      <c r="O242" s="205"/>
      <c r="P242" s="205"/>
      <c r="Q242" s="205"/>
      <c r="R242" s="205"/>
      <c r="S242" s="205"/>
      <c r="T242" s="205"/>
      <c r="AJ242" s="385"/>
    </row>
    <row r="243" spans="15:36" s="21" customFormat="1" ht="7.8" customHeight="1">
      <c r="O243" s="205"/>
      <c r="P243" s="205"/>
      <c r="Q243" s="205"/>
      <c r="R243" s="205"/>
      <c r="S243" s="205"/>
      <c r="T243" s="205"/>
      <c r="AJ243" s="385"/>
    </row>
    <row r="244" spans="15:36" s="21" customFormat="1" ht="7.8" customHeight="1">
      <c r="O244" s="205"/>
      <c r="P244" s="205"/>
      <c r="Q244" s="205"/>
      <c r="R244" s="205"/>
      <c r="S244" s="205"/>
      <c r="T244" s="205"/>
      <c r="AJ244" s="385"/>
    </row>
    <row r="245" spans="15:36" s="21" customFormat="1" ht="7.8" customHeight="1">
      <c r="O245" s="205"/>
      <c r="P245" s="205"/>
      <c r="Q245" s="205"/>
      <c r="R245" s="205"/>
      <c r="S245" s="205"/>
      <c r="T245" s="205"/>
      <c r="AJ245" s="385"/>
    </row>
    <row r="246" spans="15:36" s="21" customFormat="1" ht="7.8" customHeight="1">
      <c r="O246" s="205"/>
      <c r="P246" s="205"/>
      <c r="Q246" s="205"/>
      <c r="R246" s="205"/>
      <c r="S246" s="205"/>
      <c r="T246" s="205"/>
      <c r="AJ246" s="385"/>
    </row>
    <row r="247" spans="15:36" s="21" customFormat="1" ht="7.8" customHeight="1">
      <c r="O247" s="205"/>
      <c r="P247" s="205"/>
      <c r="Q247" s="205"/>
      <c r="R247" s="205"/>
      <c r="S247" s="205"/>
      <c r="T247" s="205"/>
      <c r="AJ247" s="385"/>
    </row>
    <row r="248" spans="15:36" s="21" customFormat="1" ht="7.8" customHeight="1">
      <c r="O248" s="205"/>
      <c r="P248" s="205"/>
      <c r="Q248" s="205"/>
      <c r="R248" s="205"/>
      <c r="S248" s="205"/>
      <c r="T248" s="205"/>
      <c r="AJ248" s="385"/>
    </row>
    <row r="249" spans="15:36" s="21" customFormat="1" ht="7.8" customHeight="1">
      <c r="O249" s="205"/>
      <c r="P249" s="205"/>
      <c r="Q249" s="205"/>
      <c r="R249" s="205"/>
      <c r="S249" s="205"/>
      <c r="T249" s="205"/>
      <c r="AJ249" s="385"/>
    </row>
    <row r="250" spans="15:36" s="21" customFormat="1" ht="7.8" customHeight="1">
      <c r="O250" s="205"/>
      <c r="P250" s="205"/>
      <c r="Q250" s="205"/>
      <c r="R250" s="205"/>
      <c r="S250" s="205"/>
      <c r="T250" s="205"/>
      <c r="AJ250" s="385"/>
    </row>
    <row r="251" spans="15:36" s="21" customFormat="1" ht="7.8" customHeight="1">
      <c r="O251" s="205"/>
      <c r="P251" s="205"/>
      <c r="Q251" s="205"/>
      <c r="R251" s="205"/>
      <c r="S251" s="205"/>
      <c r="T251" s="205"/>
      <c r="AJ251" s="385"/>
    </row>
    <row r="252" spans="15:36" s="21" customFormat="1" ht="7.8" customHeight="1">
      <c r="O252" s="205"/>
      <c r="P252" s="205"/>
      <c r="Q252" s="205"/>
      <c r="R252" s="205"/>
      <c r="S252" s="205"/>
      <c r="T252" s="205"/>
      <c r="AJ252" s="385"/>
    </row>
    <row r="253" spans="15:36" s="21" customFormat="1" ht="7.8" customHeight="1">
      <c r="O253" s="205"/>
      <c r="P253" s="205"/>
      <c r="Q253" s="205"/>
      <c r="R253" s="205"/>
      <c r="S253" s="205"/>
      <c r="T253" s="205"/>
      <c r="AJ253" s="385"/>
    </row>
    <row r="254" spans="15:36" s="21" customFormat="1" ht="7.8" customHeight="1">
      <c r="O254" s="205"/>
      <c r="P254" s="205"/>
      <c r="Q254" s="205"/>
      <c r="R254" s="205"/>
      <c r="S254" s="205"/>
      <c r="T254" s="205"/>
      <c r="AJ254" s="385"/>
    </row>
    <row r="255" spans="15:36" s="21" customFormat="1" ht="7.8" customHeight="1">
      <c r="O255" s="205"/>
      <c r="P255" s="205"/>
      <c r="Q255" s="205"/>
      <c r="R255" s="205"/>
      <c r="S255" s="205"/>
      <c r="T255" s="205"/>
      <c r="AJ255" s="385"/>
    </row>
    <row r="256" spans="15:36" s="21" customFormat="1" ht="7.8" customHeight="1">
      <c r="O256" s="205"/>
      <c r="P256" s="205"/>
      <c r="Q256" s="205"/>
      <c r="R256" s="205"/>
      <c r="S256" s="205"/>
      <c r="T256" s="205"/>
      <c r="AJ256" s="385"/>
    </row>
    <row r="257" spans="15:36" s="21" customFormat="1" ht="7.8" customHeight="1">
      <c r="O257" s="205"/>
      <c r="P257" s="205"/>
      <c r="Q257" s="205"/>
      <c r="R257" s="205"/>
      <c r="S257" s="205"/>
      <c r="T257" s="205"/>
      <c r="AJ257" s="385"/>
    </row>
    <row r="258" spans="15:36" s="21" customFormat="1" ht="7.8" customHeight="1">
      <c r="O258" s="205"/>
      <c r="P258" s="205"/>
      <c r="Q258" s="205"/>
      <c r="R258" s="205"/>
      <c r="S258" s="205"/>
      <c r="T258" s="205"/>
      <c r="AJ258" s="385"/>
    </row>
    <row r="259" spans="15:36" s="21" customFormat="1" ht="7.8" customHeight="1">
      <c r="O259" s="205"/>
      <c r="P259" s="205"/>
      <c r="Q259" s="205"/>
      <c r="R259" s="205"/>
      <c r="S259" s="205"/>
      <c r="T259" s="205"/>
      <c r="AJ259" s="385"/>
    </row>
    <row r="260" spans="15:36" s="21" customFormat="1" ht="7.8" customHeight="1">
      <c r="O260" s="205"/>
      <c r="P260" s="205"/>
      <c r="Q260" s="205"/>
      <c r="R260" s="205"/>
      <c r="S260" s="205"/>
      <c r="T260" s="205"/>
      <c r="AJ260" s="385"/>
    </row>
    <row r="261" spans="15:36" s="21" customFormat="1" ht="7.8" customHeight="1">
      <c r="O261" s="205"/>
      <c r="P261" s="205"/>
      <c r="Q261" s="205"/>
      <c r="R261" s="205"/>
      <c r="S261" s="205"/>
      <c r="T261" s="205"/>
      <c r="AJ261" s="385"/>
    </row>
    <row r="262" spans="15:36" s="21" customFormat="1" ht="7.8" customHeight="1">
      <c r="O262" s="205"/>
      <c r="P262" s="205"/>
      <c r="Q262" s="205"/>
      <c r="R262" s="205"/>
      <c r="S262" s="205"/>
      <c r="T262" s="205"/>
      <c r="AJ262" s="385"/>
    </row>
    <row r="263" spans="15:36" s="21" customFormat="1" ht="7.8" customHeight="1">
      <c r="O263" s="205"/>
      <c r="P263" s="205"/>
      <c r="Q263" s="205"/>
      <c r="R263" s="205"/>
      <c r="S263" s="205"/>
      <c r="T263" s="205"/>
      <c r="AJ263" s="385"/>
    </row>
    <row r="264" spans="15:36" s="21" customFormat="1" ht="7.8" customHeight="1">
      <c r="O264" s="205"/>
      <c r="P264" s="205"/>
      <c r="Q264" s="205"/>
      <c r="R264" s="205"/>
      <c r="S264" s="205"/>
      <c r="T264" s="205"/>
      <c r="AJ264" s="385"/>
    </row>
    <row r="265" spans="15:36" s="21" customFormat="1" ht="7.8" customHeight="1">
      <c r="O265" s="205"/>
      <c r="P265" s="205"/>
      <c r="Q265" s="205"/>
      <c r="R265" s="205"/>
      <c r="S265" s="205"/>
      <c r="T265" s="205"/>
      <c r="AJ265" s="385"/>
    </row>
    <row r="266" spans="15:36" s="21" customFormat="1" ht="7.8" customHeight="1">
      <c r="O266" s="205"/>
      <c r="P266" s="205"/>
      <c r="Q266" s="205"/>
      <c r="R266" s="205"/>
      <c r="S266" s="205"/>
      <c r="T266" s="205"/>
      <c r="AJ266" s="385"/>
    </row>
    <row r="267" spans="15:36" s="21" customFormat="1" ht="7.8" customHeight="1">
      <c r="O267" s="205"/>
      <c r="P267" s="205"/>
      <c r="Q267" s="205"/>
      <c r="R267" s="205"/>
      <c r="S267" s="205"/>
      <c r="T267" s="205"/>
      <c r="AJ267" s="385"/>
    </row>
    <row r="268" spans="15:36" s="21" customFormat="1" ht="7.8" customHeight="1">
      <c r="O268" s="205"/>
      <c r="P268" s="205"/>
      <c r="Q268" s="205"/>
      <c r="R268" s="205"/>
      <c r="S268" s="205"/>
      <c r="T268" s="205"/>
      <c r="AJ268" s="385"/>
    </row>
    <row r="269" spans="15:36" s="21" customFormat="1" ht="7.8" customHeight="1">
      <c r="O269" s="205"/>
      <c r="P269" s="205"/>
      <c r="Q269" s="205"/>
      <c r="R269" s="205"/>
      <c r="S269" s="205"/>
      <c r="T269" s="205"/>
      <c r="AJ269" s="385"/>
    </row>
    <row r="270" spans="15:36" s="21" customFormat="1" ht="7.8" customHeight="1">
      <c r="O270" s="205"/>
      <c r="P270" s="205"/>
      <c r="Q270" s="205"/>
      <c r="R270" s="205"/>
      <c r="S270" s="205"/>
      <c r="T270" s="205"/>
      <c r="AJ270" s="385"/>
    </row>
    <row r="271" spans="15:36" s="21" customFormat="1" ht="7.8" customHeight="1">
      <c r="O271" s="205"/>
      <c r="P271" s="205"/>
      <c r="Q271" s="205"/>
      <c r="R271" s="205"/>
      <c r="S271" s="205"/>
      <c r="T271" s="205"/>
      <c r="AJ271" s="385"/>
    </row>
    <row r="272" spans="15:36" s="21" customFormat="1" ht="7.8" customHeight="1">
      <c r="O272" s="205"/>
      <c r="P272" s="205"/>
      <c r="Q272" s="205"/>
      <c r="R272" s="205"/>
      <c r="S272" s="205"/>
      <c r="T272" s="205"/>
      <c r="AJ272" s="385"/>
    </row>
    <row r="273" spans="15:36" s="21" customFormat="1" ht="7.8" customHeight="1">
      <c r="O273" s="205"/>
      <c r="P273" s="205"/>
      <c r="Q273" s="205"/>
      <c r="R273" s="205"/>
      <c r="S273" s="205"/>
      <c r="T273" s="205"/>
      <c r="AJ273" s="385"/>
    </row>
    <row r="274" spans="15:36" s="21" customFormat="1" ht="7.8" customHeight="1">
      <c r="O274" s="205"/>
      <c r="P274" s="205"/>
      <c r="Q274" s="205"/>
      <c r="R274" s="205"/>
      <c r="S274" s="205"/>
      <c r="T274" s="205"/>
      <c r="AJ274" s="385"/>
    </row>
    <row r="275" spans="15:36" s="21" customFormat="1" ht="7.8" customHeight="1">
      <c r="O275" s="205"/>
      <c r="P275" s="205"/>
      <c r="Q275" s="205"/>
      <c r="R275" s="205"/>
      <c r="S275" s="205"/>
      <c r="T275" s="205"/>
      <c r="AJ275" s="385"/>
    </row>
    <row r="276" spans="15:36" s="21" customFormat="1" ht="7.8" customHeight="1">
      <c r="O276" s="205"/>
      <c r="P276" s="205"/>
      <c r="Q276" s="205"/>
      <c r="R276" s="205"/>
      <c r="S276" s="205"/>
      <c r="T276" s="205"/>
      <c r="AJ276" s="385"/>
    </row>
    <row r="277" spans="15:36" s="21" customFormat="1" ht="7.8" customHeight="1">
      <c r="O277" s="205"/>
      <c r="P277" s="205"/>
      <c r="Q277" s="205"/>
      <c r="R277" s="205"/>
      <c r="S277" s="205"/>
      <c r="T277" s="205"/>
      <c r="AJ277" s="385"/>
    </row>
    <row r="278" spans="15:36" s="21" customFormat="1" ht="7.8" customHeight="1">
      <c r="O278" s="205"/>
      <c r="P278" s="205"/>
      <c r="Q278" s="205"/>
      <c r="R278" s="205"/>
      <c r="S278" s="205"/>
      <c r="T278" s="205"/>
      <c r="AJ278" s="385"/>
    </row>
    <row r="279" spans="15:36" s="21" customFormat="1" ht="7.8" customHeight="1">
      <c r="O279" s="205"/>
      <c r="P279" s="205"/>
      <c r="Q279" s="205"/>
      <c r="R279" s="205"/>
      <c r="S279" s="205"/>
      <c r="T279" s="205"/>
      <c r="AJ279" s="385"/>
    </row>
    <row r="280" spans="15:36" s="21" customFormat="1" ht="7.8" customHeight="1">
      <c r="O280" s="205"/>
      <c r="P280" s="205"/>
      <c r="Q280" s="205"/>
      <c r="R280" s="205"/>
      <c r="S280" s="205"/>
      <c r="T280" s="205"/>
      <c r="AJ280" s="385"/>
    </row>
    <row r="281" spans="15:36" s="21" customFormat="1" ht="7.8" customHeight="1">
      <c r="O281" s="205"/>
      <c r="P281" s="205"/>
      <c r="Q281" s="205"/>
      <c r="R281" s="205"/>
      <c r="S281" s="205"/>
      <c r="T281" s="205"/>
      <c r="AJ281" s="385"/>
    </row>
    <row r="282" spans="15:36" s="21" customFormat="1" ht="7.8" customHeight="1">
      <c r="O282" s="205"/>
      <c r="P282" s="205"/>
      <c r="Q282" s="205"/>
      <c r="R282" s="205"/>
      <c r="S282" s="205"/>
      <c r="T282" s="205"/>
      <c r="AJ282" s="385"/>
    </row>
    <row r="283" spans="15:36" s="21" customFormat="1" ht="7.8" customHeight="1">
      <c r="O283" s="205"/>
      <c r="P283" s="205"/>
      <c r="Q283" s="205"/>
      <c r="R283" s="205"/>
      <c r="S283" s="205"/>
      <c r="T283" s="205"/>
      <c r="AJ283" s="385"/>
    </row>
    <row r="284" spans="15:36" s="21" customFormat="1" ht="7.8" customHeight="1">
      <c r="O284" s="205"/>
      <c r="P284" s="205"/>
      <c r="Q284" s="205"/>
      <c r="R284" s="205"/>
      <c r="S284" s="205"/>
      <c r="T284" s="205"/>
      <c r="AJ284" s="385"/>
    </row>
    <row r="285" spans="15:36" s="21" customFormat="1" ht="7.8" customHeight="1">
      <c r="O285" s="205"/>
      <c r="P285" s="205"/>
      <c r="Q285" s="205"/>
      <c r="R285" s="205"/>
      <c r="S285" s="205"/>
      <c r="T285" s="205"/>
      <c r="AJ285" s="385"/>
    </row>
    <row r="286" spans="15:36" s="21" customFormat="1" ht="7.8" customHeight="1">
      <c r="O286" s="205"/>
      <c r="P286" s="205"/>
      <c r="Q286" s="205"/>
      <c r="R286" s="205"/>
      <c r="S286" s="205"/>
      <c r="T286" s="205"/>
      <c r="AJ286" s="385"/>
    </row>
    <row r="287" spans="15:36" s="21" customFormat="1" ht="7.8" customHeight="1">
      <c r="O287" s="205"/>
      <c r="P287" s="205"/>
      <c r="Q287" s="205"/>
      <c r="R287" s="205"/>
      <c r="S287" s="205"/>
      <c r="T287" s="205"/>
      <c r="AJ287" s="385"/>
    </row>
    <row r="288" spans="15:36" s="21" customFormat="1" ht="7.8" customHeight="1">
      <c r="O288" s="205"/>
      <c r="P288" s="205"/>
      <c r="Q288" s="205"/>
      <c r="R288" s="205"/>
      <c r="S288" s="205"/>
      <c r="T288" s="205"/>
      <c r="AJ288" s="385"/>
    </row>
    <row r="289" spans="15:36" s="21" customFormat="1" ht="7.8" customHeight="1">
      <c r="O289" s="205"/>
      <c r="P289" s="205"/>
      <c r="Q289" s="205"/>
      <c r="R289" s="205"/>
      <c r="S289" s="205"/>
      <c r="T289" s="205"/>
      <c r="AJ289" s="385"/>
    </row>
    <row r="290" spans="15:36" s="21" customFormat="1" ht="7.8" customHeight="1">
      <c r="O290" s="205"/>
      <c r="P290" s="205"/>
      <c r="Q290" s="205"/>
      <c r="R290" s="205"/>
      <c r="S290" s="205"/>
      <c r="T290" s="205"/>
      <c r="AJ290" s="385"/>
    </row>
    <row r="291" spans="15:36" s="21" customFormat="1" ht="7.8" customHeight="1">
      <c r="O291" s="205"/>
      <c r="P291" s="205"/>
      <c r="Q291" s="205"/>
      <c r="R291" s="205"/>
      <c r="S291" s="205"/>
      <c r="T291" s="205"/>
      <c r="AJ291" s="385"/>
    </row>
    <row r="292" spans="15:36" s="21" customFormat="1" ht="7.8" customHeight="1">
      <c r="O292" s="205"/>
      <c r="P292" s="205"/>
      <c r="Q292" s="205"/>
      <c r="R292" s="205"/>
      <c r="S292" s="205"/>
      <c r="T292" s="205"/>
      <c r="AJ292" s="385"/>
    </row>
    <row r="293" spans="15:36" s="21" customFormat="1" ht="7.8" customHeight="1">
      <c r="O293" s="205"/>
      <c r="P293" s="205"/>
      <c r="Q293" s="205"/>
      <c r="R293" s="205"/>
      <c r="S293" s="205"/>
      <c r="T293" s="205"/>
      <c r="AJ293" s="385"/>
    </row>
    <row r="294" spans="15:36" s="21" customFormat="1" ht="7.8" customHeight="1">
      <c r="O294" s="205"/>
      <c r="P294" s="205"/>
      <c r="Q294" s="205"/>
      <c r="R294" s="205"/>
      <c r="S294" s="205"/>
      <c r="T294" s="205"/>
      <c r="AJ294" s="385"/>
    </row>
    <row r="295" spans="15:36" s="21" customFormat="1" ht="7.8" customHeight="1">
      <c r="O295" s="205"/>
      <c r="P295" s="205"/>
      <c r="Q295" s="205"/>
      <c r="R295" s="205"/>
      <c r="S295" s="205"/>
      <c r="T295" s="205"/>
      <c r="AJ295" s="385"/>
    </row>
    <row r="296" spans="15:36" s="21" customFormat="1" ht="7.8" customHeight="1">
      <c r="O296" s="205"/>
      <c r="P296" s="205"/>
      <c r="Q296" s="205"/>
      <c r="R296" s="205"/>
      <c r="S296" s="205"/>
      <c r="T296" s="205"/>
      <c r="AJ296" s="385"/>
    </row>
    <row r="297" spans="15:36" s="21" customFormat="1" ht="7.8" customHeight="1">
      <c r="O297" s="205"/>
      <c r="P297" s="205"/>
      <c r="Q297" s="205"/>
      <c r="R297" s="205"/>
      <c r="S297" s="205"/>
      <c r="T297" s="205"/>
      <c r="AJ297" s="385"/>
    </row>
    <row r="298" spans="15:36" s="21" customFormat="1" ht="7.8" customHeight="1">
      <c r="O298" s="205"/>
      <c r="P298" s="205"/>
      <c r="Q298" s="205"/>
      <c r="R298" s="205"/>
      <c r="S298" s="205"/>
      <c r="T298" s="205"/>
      <c r="AJ298" s="385"/>
    </row>
    <row r="299" spans="15:36" s="21" customFormat="1" ht="7.8" customHeight="1">
      <c r="O299" s="205"/>
      <c r="P299" s="205"/>
      <c r="Q299" s="205"/>
      <c r="R299" s="205"/>
      <c r="S299" s="205"/>
      <c r="T299" s="205"/>
      <c r="AJ299" s="385"/>
    </row>
    <row r="300" spans="15:36" s="21" customFormat="1" ht="7.8" customHeight="1">
      <c r="O300" s="205"/>
      <c r="P300" s="205"/>
      <c r="Q300" s="205"/>
      <c r="R300" s="205"/>
      <c r="S300" s="205"/>
      <c r="T300" s="205"/>
      <c r="AJ300" s="385"/>
    </row>
    <row r="301" spans="15:36" s="21" customFormat="1" ht="7.8" customHeight="1">
      <c r="O301" s="205"/>
      <c r="P301" s="205"/>
      <c r="Q301" s="205"/>
      <c r="R301" s="205"/>
      <c r="S301" s="205"/>
      <c r="T301" s="205"/>
      <c r="AJ301" s="385"/>
    </row>
    <row r="302" spans="15:36" s="21" customFormat="1" ht="7.8" customHeight="1">
      <c r="O302" s="205"/>
      <c r="P302" s="205"/>
      <c r="Q302" s="205"/>
      <c r="R302" s="205"/>
      <c r="S302" s="205"/>
      <c r="T302" s="205"/>
      <c r="AJ302" s="385"/>
    </row>
    <row r="303" spans="15:36" s="21" customFormat="1" ht="7.8" customHeight="1">
      <c r="O303" s="205"/>
      <c r="P303" s="205"/>
      <c r="Q303" s="205"/>
      <c r="R303" s="205"/>
      <c r="S303" s="205"/>
      <c r="T303" s="205"/>
      <c r="AJ303" s="385"/>
    </row>
    <row r="304" spans="15:36" s="21" customFormat="1" ht="7.8" customHeight="1">
      <c r="O304" s="205"/>
      <c r="P304" s="205"/>
      <c r="Q304" s="205"/>
      <c r="R304" s="205"/>
      <c r="S304" s="205"/>
      <c r="T304" s="205"/>
      <c r="AJ304" s="385"/>
    </row>
    <row r="305" spans="15:36" s="21" customFormat="1" ht="7.8" customHeight="1">
      <c r="O305" s="205"/>
      <c r="P305" s="205"/>
      <c r="Q305" s="205"/>
      <c r="R305" s="205"/>
      <c r="S305" s="205"/>
      <c r="T305" s="205"/>
      <c r="AJ305" s="385"/>
    </row>
    <row r="306" spans="15:36" s="21" customFormat="1" ht="7.8" customHeight="1">
      <c r="O306" s="205"/>
      <c r="P306" s="205"/>
      <c r="Q306" s="205"/>
      <c r="R306" s="205"/>
      <c r="S306" s="205"/>
      <c r="T306" s="205"/>
      <c r="AJ306" s="385"/>
    </row>
    <row r="307" spans="15:36" s="21" customFormat="1" ht="7.8" customHeight="1">
      <c r="O307" s="205"/>
      <c r="P307" s="205"/>
      <c r="Q307" s="205"/>
      <c r="R307" s="205"/>
      <c r="S307" s="205"/>
      <c r="T307" s="205"/>
      <c r="AJ307" s="385"/>
    </row>
    <row r="308" spans="15:36" s="21" customFormat="1" ht="7.8" customHeight="1">
      <c r="O308" s="205"/>
      <c r="P308" s="205"/>
      <c r="Q308" s="205"/>
      <c r="R308" s="205"/>
      <c r="S308" s="205"/>
      <c r="T308" s="205"/>
      <c r="AJ308" s="385"/>
    </row>
    <row r="309" spans="15:36" s="21" customFormat="1" ht="7.8" customHeight="1">
      <c r="O309" s="205"/>
      <c r="P309" s="205"/>
      <c r="Q309" s="205"/>
      <c r="R309" s="205"/>
      <c r="S309" s="205"/>
      <c r="T309" s="205"/>
      <c r="AJ309" s="385"/>
    </row>
    <row r="310" spans="15:36" s="21" customFormat="1" ht="7.8" customHeight="1">
      <c r="O310" s="205"/>
      <c r="P310" s="205"/>
      <c r="Q310" s="205"/>
      <c r="R310" s="205"/>
      <c r="S310" s="205"/>
      <c r="T310" s="205"/>
      <c r="AJ310" s="385"/>
    </row>
    <row r="311" spans="15:36" s="21" customFormat="1" ht="7.8" customHeight="1">
      <c r="O311" s="205"/>
      <c r="P311" s="205"/>
      <c r="Q311" s="205"/>
      <c r="R311" s="205"/>
      <c r="S311" s="205"/>
      <c r="T311" s="205"/>
      <c r="AJ311" s="385"/>
    </row>
    <row r="312" spans="15:36" s="21" customFormat="1" ht="7.8" customHeight="1">
      <c r="O312" s="205"/>
      <c r="P312" s="205"/>
      <c r="Q312" s="205"/>
      <c r="R312" s="205"/>
      <c r="S312" s="205"/>
      <c r="T312" s="205"/>
      <c r="AJ312" s="385"/>
    </row>
    <row r="313" spans="15:36" s="21" customFormat="1" ht="7.8" customHeight="1">
      <c r="O313" s="205"/>
      <c r="P313" s="205"/>
      <c r="Q313" s="205"/>
      <c r="R313" s="205"/>
      <c r="S313" s="205"/>
      <c r="T313" s="205"/>
      <c r="AJ313" s="385"/>
    </row>
    <row r="314" spans="15:36" s="21" customFormat="1" ht="7.8" customHeight="1">
      <c r="O314" s="205"/>
      <c r="P314" s="205"/>
      <c r="Q314" s="205"/>
      <c r="R314" s="205"/>
      <c r="S314" s="205"/>
      <c r="T314" s="205"/>
      <c r="AJ314" s="385"/>
    </row>
    <row r="315" spans="15:36" s="21" customFormat="1" ht="7.8" customHeight="1">
      <c r="O315" s="205"/>
      <c r="P315" s="205"/>
      <c r="Q315" s="205"/>
      <c r="R315" s="205"/>
      <c r="S315" s="205"/>
      <c r="T315" s="205"/>
      <c r="AJ315" s="385"/>
    </row>
    <row r="316" spans="15:36" s="21" customFormat="1" ht="7.8" customHeight="1">
      <c r="O316" s="205"/>
      <c r="P316" s="205"/>
      <c r="Q316" s="205"/>
      <c r="R316" s="205"/>
      <c r="S316" s="205"/>
      <c r="T316" s="205"/>
      <c r="AJ316" s="385"/>
    </row>
    <row r="317" spans="15:36" s="21" customFormat="1" ht="7.8" customHeight="1">
      <c r="O317" s="205"/>
      <c r="P317" s="205"/>
      <c r="Q317" s="205"/>
      <c r="R317" s="205"/>
      <c r="S317" s="205"/>
      <c r="T317" s="205"/>
      <c r="AJ317" s="385"/>
    </row>
    <row r="318" spans="15:36" s="21" customFormat="1" ht="7.8" customHeight="1">
      <c r="O318" s="205"/>
      <c r="P318" s="205"/>
      <c r="Q318" s="205"/>
      <c r="R318" s="205"/>
      <c r="S318" s="205"/>
      <c r="T318" s="205"/>
      <c r="AJ318" s="385"/>
    </row>
    <row r="319" spans="15:36" s="21" customFormat="1" ht="7.8" customHeight="1">
      <c r="O319" s="205"/>
      <c r="P319" s="205"/>
      <c r="Q319" s="205"/>
      <c r="R319" s="205"/>
      <c r="S319" s="205"/>
      <c r="T319" s="205"/>
      <c r="AJ319" s="385"/>
    </row>
    <row r="320" spans="15:36" s="21" customFormat="1" ht="7.8" customHeight="1">
      <c r="O320" s="205"/>
      <c r="P320" s="205"/>
      <c r="Q320" s="205"/>
      <c r="R320" s="205"/>
      <c r="S320" s="205"/>
      <c r="T320" s="205"/>
      <c r="AJ320" s="385"/>
    </row>
    <row r="321" spans="15:36" s="21" customFormat="1" ht="7.8" customHeight="1">
      <c r="O321" s="205"/>
      <c r="P321" s="205"/>
      <c r="Q321" s="205"/>
      <c r="R321" s="205"/>
      <c r="S321" s="205"/>
      <c r="T321" s="205"/>
      <c r="AJ321" s="385"/>
    </row>
    <row r="322" spans="15:36" s="21" customFormat="1" ht="7.8" customHeight="1">
      <c r="O322" s="205"/>
      <c r="P322" s="205"/>
      <c r="Q322" s="205"/>
      <c r="R322" s="205"/>
      <c r="S322" s="205"/>
      <c r="T322" s="205"/>
      <c r="AJ322" s="385"/>
    </row>
    <row r="323" spans="15:36" s="21" customFormat="1" ht="7.8" customHeight="1">
      <c r="O323" s="205"/>
      <c r="P323" s="205"/>
      <c r="Q323" s="205"/>
      <c r="R323" s="205"/>
      <c r="S323" s="205"/>
      <c r="T323" s="205"/>
      <c r="AJ323" s="385"/>
    </row>
    <row r="324" spans="15:36" s="21" customFormat="1" ht="7.8" customHeight="1">
      <c r="O324" s="205"/>
      <c r="P324" s="205"/>
      <c r="Q324" s="205"/>
      <c r="R324" s="205"/>
      <c r="S324" s="205"/>
      <c r="T324" s="205"/>
      <c r="AJ324" s="385"/>
    </row>
    <row r="325" spans="15:36" s="21" customFormat="1" ht="7.8" customHeight="1">
      <c r="O325" s="205"/>
      <c r="P325" s="205"/>
      <c r="Q325" s="205"/>
      <c r="R325" s="205"/>
      <c r="S325" s="205"/>
      <c r="T325" s="205"/>
      <c r="AJ325" s="385"/>
    </row>
    <row r="326" spans="15:36" s="21" customFormat="1" ht="7.8" customHeight="1">
      <c r="O326" s="205"/>
      <c r="P326" s="205"/>
      <c r="Q326" s="205"/>
      <c r="R326" s="205"/>
      <c r="S326" s="205"/>
      <c r="T326" s="205"/>
      <c r="AJ326" s="385"/>
    </row>
    <row r="327" spans="15:36" s="21" customFormat="1" ht="7.8" customHeight="1">
      <c r="O327" s="205"/>
      <c r="P327" s="205"/>
      <c r="Q327" s="205"/>
      <c r="R327" s="205"/>
      <c r="S327" s="205"/>
      <c r="T327" s="205"/>
      <c r="AJ327" s="385"/>
    </row>
    <row r="328" spans="15:36" s="21" customFormat="1" ht="7.8" customHeight="1">
      <c r="O328" s="205"/>
      <c r="P328" s="205"/>
      <c r="Q328" s="205"/>
      <c r="R328" s="205"/>
      <c r="S328" s="205"/>
      <c r="T328" s="205"/>
      <c r="AJ328" s="385"/>
    </row>
    <row r="329" spans="15:36" s="21" customFormat="1" ht="7.8" customHeight="1">
      <c r="O329" s="205"/>
      <c r="P329" s="205"/>
      <c r="Q329" s="205"/>
      <c r="R329" s="205"/>
      <c r="S329" s="205"/>
      <c r="T329" s="205"/>
      <c r="AJ329" s="385"/>
    </row>
    <row r="330" spans="15:36" s="21" customFormat="1" ht="7.8" customHeight="1">
      <c r="O330" s="205"/>
      <c r="P330" s="205"/>
      <c r="Q330" s="205"/>
      <c r="R330" s="205"/>
      <c r="S330" s="205"/>
      <c r="T330" s="205"/>
      <c r="AJ330" s="385"/>
    </row>
    <row r="331" spans="15:36" s="21" customFormat="1" ht="7.8" customHeight="1">
      <c r="O331" s="205"/>
      <c r="P331" s="205"/>
      <c r="Q331" s="205"/>
      <c r="R331" s="205"/>
      <c r="S331" s="205"/>
      <c r="T331" s="205"/>
      <c r="AJ331" s="385"/>
    </row>
    <row r="332" spans="15:36" s="21" customFormat="1" ht="7.8" customHeight="1">
      <c r="O332" s="205"/>
      <c r="P332" s="205"/>
      <c r="Q332" s="205"/>
      <c r="R332" s="205"/>
      <c r="S332" s="205"/>
      <c r="T332" s="205"/>
      <c r="AJ332" s="385"/>
    </row>
    <row r="333" spans="15:36" s="21" customFormat="1" ht="7.8" customHeight="1">
      <c r="O333" s="205"/>
      <c r="P333" s="205"/>
      <c r="Q333" s="205"/>
      <c r="R333" s="205"/>
      <c r="S333" s="205"/>
      <c r="T333" s="205"/>
      <c r="AJ333" s="385"/>
    </row>
    <row r="334" spans="15:36" s="21" customFormat="1" ht="7.8" customHeight="1">
      <c r="O334" s="205"/>
      <c r="P334" s="205"/>
      <c r="Q334" s="205"/>
      <c r="R334" s="205"/>
      <c r="S334" s="205"/>
      <c r="T334" s="205"/>
      <c r="AJ334" s="385"/>
    </row>
    <row r="335" spans="15:36" s="21" customFormat="1" ht="7.8" customHeight="1">
      <c r="O335" s="205"/>
      <c r="P335" s="205"/>
      <c r="Q335" s="205"/>
      <c r="R335" s="205"/>
      <c r="S335" s="205"/>
      <c r="T335" s="205"/>
      <c r="AJ335" s="385"/>
    </row>
    <row r="336" spans="15:36" s="21" customFormat="1" ht="7.8" customHeight="1">
      <c r="O336" s="205"/>
      <c r="P336" s="205"/>
      <c r="Q336" s="205"/>
      <c r="R336" s="205"/>
      <c r="S336" s="205"/>
      <c r="T336" s="205"/>
      <c r="AJ336" s="385"/>
    </row>
    <row r="337" spans="15:36" s="21" customFormat="1" ht="7.8" customHeight="1">
      <c r="O337" s="205"/>
      <c r="P337" s="205"/>
      <c r="Q337" s="205"/>
      <c r="R337" s="205"/>
      <c r="S337" s="205"/>
      <c r="T337" s="205"/>
      <c r="AJ337" s="385"/>
    </row>
    <row r="338" spans="15:36" s="21" customFormat="1" ht="7.8" customHeight="1">
      <c r="O338" s="205"/>
      <c r="P338" s="205"/>
      <c r="Q338" s="205"/>
      <c r="R338" s="205"/>
      <c r="S338" s="205"/>
      <c r="T338" s="205"/>
      <c r="AJ338" s="385"/>
    </row>
    <row r="339" spans="15:36" s="21" customFormat="1" ht="7.8" customHeight="1">
      <c r="O339" s="205"/>
      <c r="P339" s="205"/>
      <c r="Q339" s="205"/>
      <c r="R339" s="205"/>
      <c r="S339" s="205"/>
      <c r="T339" s="205"/>
      <c r="AJ339" s="385"/>
    </row>
    <row r="340" spans="15:36" s="21" customFormat="1" ht="7.8" customHeight="1">
      <c r="O340" s="205"/>
      <c r="P340" s="205"/>
      <c r="Q340" s="205"/>
      <c r="R340" s="205"/>
      <c r="S340" s="205"/>
      <c r="T340" s="205"/>
      <c r="AJ340" s="385"/>
    </row>
    <row r="341" spans="15:36" s="21" customFormat="1" ht="7.8" customHeight="1">
      <c r="O341" s="205"/>
      <c r="P341" s="205"/>
      <c r="Q341" s="205"/>
      <c r="R341" s="205"/>
      <c r="S341" s="205"/>
      <c r="T341" s="205"/>
      <c r="AJ341" s="385"/>
    </row>
    <row r="342" spans="15:36" s="21" customFormat="1" ht="7.8" customHeight="1">
      <c r="O342" s="205"/>
      <c r="P342" s="205"/>
      <c r="Q342" s="205"/>
      <c r="R342" s="205"/>
      <c r="S342" s="205"/>
      <c r="T342" s="205"/>
      <c r="AJ342" s="385"/>
    </row>
    <row r="343" spans="15:36" s="21" customFormat="1" ht="7.8" customHeight="1">
      <c r="O343" s="205"/>
      <c r="P343" s="205"/>
      <c r="Q343" s="205"/>
      <c r="R343" s="205"/>
      <c r="S343" s="205"/>
      <c r="T343" s="205"/>
      <c r="AJ343" s="385"/>
    </row>
    <row r="344" spans="15:36" s="21" customFormat="1" ht="7.8" customHeight="1">
      <c r="O344" s="205"/>
      <c r="P344" s="205"/>
      <c r="Q344" s="205"/>
      <c r="R344" s="205"/>
      <c r="S344" s="205"/>
      <c r="T344" s="205"/>
      <c r="AJ344" s="385"/>
    </row>
    <row r="345" spans="15:36" s="21" customFormat="1" ht="7.8" customHeight="1">
      <c r="O345" s="205"/>
      <c r="P345" s="205"/>
      <c r="Q345" s="205"/>
      <c r="R345" s="205"/>
      <c r="S345" s="205"/>
      <c r="T345" s="205"/>
      <c r="AJ345" s="385"/>
    </row>
    <row r="346" spans="15:36" s="21" customFormat="1" ht="7.8" customHeight="1">
      <c r="O346" s="205"/>
      <c r="P346" s="205"/>
      <c r="Q346" s="205"/>
      <c r="R346" s="205"/>
      <c r="S346" s="205"/>
      <c r="T346" s="205"/>
      <c r="AJ346" s="385"/>
    </row>
    <row r="347" spans="15:36" s="21" customFormat="1" ht="7.8" customHeight="1">
      <c r="O347" s="205"/>
      <c r="P347" s="205"/>
      <c r="Q347" s="205"/>
      <c r="R347" s="205"/>
      <c r="S347" s="205"/>
      <c r="T347" s="205"/>
      <c r="AJ347" s="385"/>
    </row>
    <row r="348" spans="15:36" s="21" customFormat="1" ht="7.8" customHeight="1">
      <c r="O348" s="205"/>
      <c r="P348" s="205"/>
      <c r="Q348" s="205"/>
      <c r="R348" s="205"/>
      <c r="S348" s="205"/>
      <c r="T348" s="205"/>
      <c r="AJ348" s="385"/>
    </row>
    <row r="349" spans="15:36" s="21" customFormat="1" ht="7.8" customHeight="1">
      <c r="O349" s="205"/>
      <c r="P349" s="205"/>
      <c r="Q349" s="205"/>
      <c r="R349" s="205"/>
      <c r="S349" s="205"/>
      <c r="T349" s="205"/>
      <c r="AJ349" s="385"/>
    </row>
    <row r="350" spans="15:36" s="21" customFormat="1" ht="7.8" customHeight="1">
      <c r="O350" s="205"/>
      <c r="P350" s="205"/>
      <c r="Q350" s="205"/>
      <c r="R350" s="205"/>
      <c r="S350" s="205"/>
      <c r="T350" s="205"/>
      <c r="AJ350" s="385"/>
    </row>
    <row r="351" spans="15:36" s="21" customFormat="1" ht="7.8" customHeight="1">
      <c r="O351" s="205"/>
      <c r="P351" s="205"/>
      <c r="Q351" s="205"/>
      <c r="R351" s="205"/>
      <c r="S351" s="205"/>
      <c r="T351" s="205"/>
      <c r="AJ351" s="385"/>
    </row>
    <row r="352" spans="15:36" s="21" customFormat="1" ht="7.8" customHeight="1">
      <c r="O352" s="205"/>
      <c r="P352" s="205"/>
      <c r="Q352" s="205"/>
      <c r="R352" s="205"/>
      <c r="S352" s="205"/>
      <c r="T352" s="205"/>
      <c r="AJ352" s="385"/>
    </row>
    <row r="353" spans="15:36" s="21" customFormat="1" ht="7.8" customHeight="1">
      <c r="O353" s="205"/>
      <c r="P353" s="205"/>
      <c r="Q353" s="205"/>
      <c r="R353" s="205"/>
      <c r="S353" s="205"/>
      <c r="T353" s="205"/>
      <c r="AJ353" s="385"/>
    </row>
    <row r="354" spans="15:36" s="21" customFormat="1" ht="7.8" customHeight="1">
      <c r="O354" s="205"/>
      <c r="P354" s="205"/>
      <c r="Q354" s="205"/>
      <c r="R354" s="205"/>
      <c r="S354" s="205"/>
      <c r="T354" s="205"/>
      <c r="AJ354" s="385"/>
    </row>
    <row r="355" spans="15:36" s="21" customFormat="1" ht="7.8" customHeight="1">
      <c r="O355" s="205"/>
      <c r="P355" s="205"/>
      <c r="Q355" s="205"/>
      <c r="R355" s="205"/>
      <c r="S355" s="205"/>
      <c r="T355" s="205"/>
      <c r="AJ355" s="385"/>
    </row>
    <row r="356" spans="15:36" s="21" customFormat="1" ht="7.8" customHeight="1">
      <c r="O356" s="205"/>
      <c r="P356" s="205"/>
      <c r="Q356" s="205"/>
      <c r="R356" s="205"/>
      <c r="S356" s="205"/>
      <c r="T356" s="205"/>
      <c r="AJ356" s="385"/>
    </row>
    <row r="357" spans="15:36" s="21" customFormat="1" ht="7.8" customHeight="1">
      <c r="O357" s="205"/>
      <c r="P357" s="205"/>
      <c r="Q357" s="205"/>
      <c r="R357" s="205"/>
      <c r="S357" s="205"/>
      <c r="T357" s="205"/>
      <c r="AJ357" s="385"/>
    </row>
    <row r="358" spans="15:36" s="21" customFormat="1" ht="7.8" customHeight="1">
      <c r="O358" s="205"/>
      <c r="P358" s="205"/>
      <c r="Q358" s="205"/>
      <c r="R358" s="205"/>
      <c r="S358" s="205"/>
      <c r="T358" s="205"/>
      <c r="AJ358" s="385"/>
    </row>
    <row r="359" spans="15:36" s="21" customFormat="1" ht="7.8" customHeight="1">
      <c r="O359" s="205"/>
      <c r="P359" s="205"/>
      <c r="Q359" s="205"/>
      <c r="R359" s="205"/>
      <c r="S359" s="205"/>
      <c r="T359" s="205"/>
      <c r="AJ359" s="385"/>
    </row>
    <row r="360" spans="15:36" s="21" customFormat="1" ht="7.8" customHeight="1">
      <c r="O360" s="205"/>
      <c r="P360" s="205"/>
      <c r="Q360" s="205"/>
      <c r="R360" s="205"/>
      <c r="S360" s="205"/>
      <c r="T360" s="205"/>
      <c r="AJ360" s="385"/>
    </row>
    <row r="361" spans="15:36" s="21" customFormat="1" ht="7.8" customHeight="1">
      <c r="O361" s="205"/>
      <c r="P361" s="205"/>
      <c r="Q361" s="205"/>
      <c r="R361" s="205"/>
      <c r="S361" s="205"/>
      <c r="T361" s="205"/>
      <c r="AJ361" s="385"/>
    </row>
    <row r="362" spans="15:36" s="21" customFormat="1" ht="7.8" customHeight="1">
      <c r="O362" s="205"/>
      <c r="P362" s="205"/>
      <c r="Q362" s="205"/>
      <c r="R362" s="205"/>
      <c r="S362" s="205"/>
      <c r="T362" s="205"/>
      <c r="AJ362" s="385"/>
    </row>
    <row r="363" spans="15:36" s="21" customFormat="1" ht="7.8" customHeight="1">
      <c r="O363" s="205"/>
      <c r="P363" s="205"/>
      <c r="Q363" s="205"/>
      <c r="R363" s="205"/>
      <c r="S363" s="205"/>
      <c r="T363" s="205"/>
      <c r="AJ363" s="385"/>
    </row>
    <row r="364" spans="15:36" s="21" customFormat="1" ht="7.8" customHeight="1">
      <c r="O364" s="205"/>
      <c r="P364" s="205"/>
      <c r="Q364" s="205"/>
      <c r="R364" s="205"/>
      <c r="S364" s="205"/>
      <c r="T364" s="205"/>
      <c r="AJ364" s="385"/>
    </row>
    <row r="365" spans="15:36" s="21" customFormat="1" ht="7.8" customHeight="1">
      <c r="O365" s="205"/>
      <c r="P365" s="205"/>
      <c r="Q365" s="205"/>
      <c r="R365" s="205"/>
      <c r="S365" s="205"/>
      <c r="T365" s="205"/>
      <c r="AJ365" s="385"/>
    </row>
    <row r="366" spans="15:36" s="21" customFormat="1" ht="7.8" customHeight="1">
      <c r="O366" s="205"/>
      <c r="P366" s="205"/>
      <c r="Q366" s="205"/>
      <c r="R366" s="205"/>
      <c r="S366" s="205"/>
      <c r="T366" s="205"/>
      <c r="AJ366" s="385"/>
    </row>
    <row r="367" spans="15:36" s="21" customFormat="1" ht="7.8" customHeight="1">
      <c r="O367" s="205"/>
      <c r="P367" s="205"/>
      <c r="Q367" s="205"/>
      <c r="R367" s="205"/>
      <c r="S367" s="205"/>
      <c r="T367" s="205"/>
      <c r="AJ367" s="385"/>
    </row>
    <row r="368" spans="15:36" s="21" customFormat="1" ht="7.8" customHeight="1">
      <c r="O368" s="205"/>
      <c r="P368" s="205"/>
      <c r="Q368" s="205"/>
      <c r="R368" s="205"/>
      <c r="S368" s="205"/>
      <c r="T368" s="205"/>
      <c r="AJ368" s="385"/>
    </row>
    <row r="369" spans="15:36" s="21" customFormat="1" ht="7.8" customHeight="1">
      <c r="O369" s="205"/>
      <c r="P369" s="205"/>
      <c r="Q369" s="205"/>
      <c r="R369" s="205"/>
      <c r="S369" s="205"/>
      <c r="T369" s="205"/>
      <c r="AJ369" s="385"/>
    </row>
    <row r="370" spans="15:36" s="21" customFormat="1" ht="7.8" customHeight="1">
      <c r="O370" s="205"/>
      <c r="P370" s="205"/>
      <c r="Q370" s="205"/>
      <c r="R370" s="205"/>
      <c r="S370" s="205"/>
      <c r="T370" s="205"/>
      <c r="AJ370" s="385"/>
    </row>
    <row r="371" spans="15:36" s="21" customFormat="1" ht="7.8" customHeight="1">
      <c r="O371" s="205"/>
      <c r="P371" s="205"/>
      <c r="Q371" s="205"/>
      <c r="R371" s="205"/>
      <c r="S371" s="205"/>
      <c r="T371" s="205"/>
      <c r="AJ371" s="385"/>
    </row>
    <row r="372" spans="15:36" s="21" customFormat="1" ht="7.8" customHeight="1">
      <c r="O372" s="205"/>
      <c r="P372" s="205"/>
      <c r="Q372" s="205"/>
      <c r="R372" s="205"/>
      <c r="S372" s="205"/>
      <c r="T372" s="205"/>
      <c r="AJ372" s="385"/>
    </row>
    <row r="373" spans="15:36" s="21" customFormat="1" ht="7.8" customHeight="1">
      <c r="O373" s="205"/>
      <c r="P373" s="205"/>
      <c r="Q373" s="205"/>
      <c r="R373" s="205"/>
      <c r="S373" s="205"/>
      <c r="T373" s="205"/>
      <c r="AJ373" s="385"/>
    </row>
    <row r="374" spans="15:36" s="21" customFormat="1" ht="7.8" customHeight="1">
      <c r="O374" s="205"/>
      <c r="P374" s="205"/>
      <c r="Q374" s="205"/>
      <c r="R374" s="205"/>
      <c r="S374" s="205"/>
      <c r="T374" s="205"/>
      <c r="AJ374" s="385"/>
    </row>
    <row r="375" spans="15:36" s="21" customFormat="1" ht="7.8" customHeight="1">
      <c r="O375" s="205"/>
      <c r="P375" s="205"/>
      <c r="Q375" s="205"/>
      <c r="R375" s="205"/>
      <c r="S375" s="205"/>
      <c r="T375" s="205"/>
      <c r="AJ375" s="385"/>
    </row>
    <row r="376" spans="15:36" s="21" customFormat="1" ht="7.8" customHeight="1">
      <c r="O376" s="205"/>
      <c r="P376" s="205"/>
      <c r="Q376" s="205"/>
      <c r="R376" s="205"/>
      <c r="S376" s="205"/>
      <c r="T376" s="205"/>
      <c r="AJ376" s="385"/>
    </row>
    <row r="377" spans="15:36" s="21" customFormat="1" ht="7.8" customHeight="1">
      <c r="O377" s="205"/>
      <c r="P377" s="205"/>
      <c r="Q377" s="205"/>
      <c r="R377" s="205"/>
      <c r="S377" s="205"/>
      <c r="T377" s="205"/>
      <c r="AJ377" s="385"/>
    </row>
    <row r="378" spans="15:36" s="21" customFormat="1" ht="7.8" customHeight="1">
      <c r="O378" s="205"/>
      <c r="P378" s="205"/>
      <c r="Q378" s="205"/>
      <c r="R378" s="205"/>
      <c r="S378" s="205"/>
      <c r="T378" s="205"/>
      <c r="AJ378" s="385"/>
    </row>
    <row r="379" spans="15:36" s="21" customFormat="1" ht="7.8" customHeight="1">
      <c r="O379" s="205"/>
      <c r="P379" s="205"/>
      <c r="Q379" s="205"/>
      <c r="R379" s="205"/>
      <c r="S379" s="205"/>
      <c r="T379" s="205"/>
      <c r="AJ379" s="385"/>
    </row>
    <row r="380" spans="15:36" s="21" customFormat="1" ht="7.8" customHeight="1">
      <c r="O380" s="205"/>
      <c r="P380" s="205"/>
      <c r="Q380" s="205"/>
      <c r="R380" s="205"/>
      <c r="S380" s="205"/>
      <c r="T380" s="205"/>
      <c r="AJ380" s="385"/>
    </row>
    <row r="381" spans="15:36" s="21" customFormat="1" ht="7.8" customHeight="1">
      <c r="O381" s="205"/>
      <c r="P381" s="205"/>
      <c r="Q381" s="205"/>
      <c r="R381" s="205"/>
      <c r="S381" s="205"/>
      <c r="T381" s="205"/>
      <c r="AJ381" s="385"/>
    </row>
    <row r="382" spans="15:36" s="21" customFormat="1" ht="7.8" customHeight="1">
      <c r="O382" s="205"/>
      <c r="P382" s="205"/>
      <c r="Q382" s="205"/>
      <c r="R382" s="205"/>
      <c r="S382" s="205"/>
      <c r="T382" s="205"/>
      <c r="AJ382" s="385"/>
    </row>
    <row r="383" spans="15:36" s="21" customFormat="1" ht="7.8" customHeight="1">
      <c r="O383" s="205"/>
      <c r="P383" s="205"/>
      <c r="Q383" s="205"/>
      <c r="R383" s="205"/>
      <c r="S383" s="205"/>
      <c r="T383" s="205"/>
      <c r="AJ383" s="385"/>
    </row>
    <row r="384" spans="15:36" s="21" customFormat="1" ht="7.8" customHeight="1">
      <c r="O384" s="205"/>
      <c r="P384" s="205"/>
      <c r="Q384" s="205"/>
      <c r="R384" s="205"/>
      <c r="S384" s="205"/>
      <c r="T384" s="205"/>
      <c r="AJ384" s="385"/>
    </row>
    <row r="385" spans="15:36" s="21" customFormat="1" ht="7.8" customHeight="1">
      <c r="O385" s="205"/>
      <c r="P385" s="205"/>
      <c r="Q385" s="205"/>
      <c r="R385" s="205"/>
      <c r="S385" s="205"/>
      <c r="T385" s="205"/>
      <c r="AJ385" s="385"/>
    </row>
    <row r="386" spans="15:36" s="21" customFormat="1" ht="7.8" customHeight="1">
      <c r="O386" s="205"/>
      <c r="P386" s="205"/>
      <c r="Q386" s="205"/>
      <c r="R386" s="205"/>
      <c r="S386" s="205"/>
      <c r="T386" s="205"/>
      <c r="AJ386" s="385"/>
    </row>
    <row r="387" spans="15:36" s="21" customFormat="1" ht="7.8" customHeight="1">
      <c r="O387" s="205"/>
      <c r="P387" s="205"/>
      <c r="Q387" s="205"/>
      <c r="R387" s="205"/>
      <c r="S387" s="205"/>
      <c r="T387" s="205"/>
      <c r="AJ387" s="385"/>
    </row>
    <row r="388" spans="15:36" s="21" customFormat="1" ht="7.8" customHeight="1">
      <c r="O388" s="205"/>
      <c r="P388" s="205"/>
      <c r="Q388" s="205"/>
      <c r="R388" s="205"/>
      <c r="S388" s="205"/>
      <c r="T388" s="205"/>
      <c r="AJ388" s="385"/>
    </row>
    <row r="389" spans="15:36" s="21" customFormat="1" ht="7.8" customHeight="1">
      <c r="O389" s="205"/>
      <c r="P389" s="205"/>
      <c r="Q389" s="205"/>
      <c r="R389" s="205"/>
      <c r="S389" s="205"/>
      <c r="T389" s="205"/>
      <c r="AJ389" s="385"/>
    </row>
    <row r="390" spans="15:36" s="21" customFormat="1" ht="7.8" customHeight="1">
      <c r="O390" s="205"/>
      <c r="P390" s="205"/>
      <c r="Q390" s="205"/>
      <c r="R390" s="205"/>
      <c r="S390" s="205"/>
      <c r="T390" s="205"/>
      <c r="AJ390" s="385"/>
    </row>
    <row r="391" spans="15:36" s="21" customFormat="1" ht="7.8" customHeight="1">
      <c r="O391" s="205"/>
      <c r="P391" s="205"/>
      <c r="Q391" s="205"/>
      <c r="R391" s="205"/>
      <c r="S391" s="205"/>
      <c r="T391" s="205"/>
      <c r="AJ391" s="385"/>
    </row>
    <row r="392" spans="15:36" s="21" customFormat="1" ht="7.8" customHeight="1">
      <c r="O392" s="205"/>
      <c r="P392" s="205"/>
      <c r="Q392" s="205"/>
      <c r="R392" s="205"/>
      <c r="S392" s="205"/>
      <c r="T392" s="205"/>
      <c r="AJ392" s="385"/>
    </row>
    <row r="393" spans="15:36" s="21" customFormat="1" ht="7.8" customHeight="1">
      <c r="O393" s="205"/>
      <c r="P393" s="205"/>
      <c r="Q393" s="205"/>
      <c r="R393" s="205"/>
      <c r="S393" s="205"/>
      <c r="T393" s="205"/>
      <c r="AJ393" s="385"/>
    </row>
    <row r="394" spans="15:36" s="21" customFormat="1" ht="7.8" customHeight="1">
      <c r="O394" s="205"/>
      <c r="P394" s="205"/>
      <c r="Q394" s="205"/>
      <c r="R394" s="205"/>
      <c r="S394" s="205"/>
      <c r="T394" s="205"/>
      <c r="AJ394" s="385"/>
    </row>
    <row r="395" spans="15:36" s="21" customFormat="1" ht="7.8" customHeight="1">
      <c r="O395" s="205"/>
      <c r="P395" s="205"/>
      <c r="Q395" s="205"/>
      <c r="R395" s="205"/>
      <c r="S395" s="205"/>
      <c r="T395" s="205"/>
      <c r="AJ395" s="385"/>
    </row>
    <row r="396" spans="15:36" s="21" customFormat="1" ht="7.8" customHeight="1">
      <c r="O396" s="205"/>
      <c r="P396" s="205"/>
      <c r="Q396" s="205"/>
      <c r="R396" s="205"/>
      <c r="S396" s="205"/>
      <c r="T396" s="205"/>
      <c r="AJ396" s="385"/>
    </row>
    <row r="397" spans="15:36" s="21" customFormat="1" ht="7.8" customHeight="1">
      <c r="O397" s="205"/>
      <c r="P397" s="205"/>
      <c r="Q397" s="205"/>
      <c r="R397" s="205"/>
      <c r="S397" s="205"/>
      <c r="T397" s="205"/>
      <c r="AJ397" s="385"/>
    </row>
    <row r="398" spans="15:36" s="21" customFormat="1" ht="7.8" customHeight="1">
      <c r="O398" s="205"/>
      <c r="P398" s="205"/>
      <c r="Q398" s="205"/>
      <c r="R398" s="205"/>
      <c r="S398" s="205"/>
      <c r="T398" s="205"/>
      <c r="AJ398" s="385"/>
    </row>
    <row r="399" spans="15:36" s="21" customFormat="1" ht="7.8" customHeight="1">
      <c r="O399" s="205"/>
      <c r="P399" s="205"/>
      <c r="Q399" s="205"/>
      <c r="R399" s="205"/>
      <c r="S399" s="205"/>
      <c r="T399" s="205"/>
      <c r="AJ399" s="385"/>
    </row>
    <row r="400" spans="15:36" s="21" customFormat="1" ht="7.8" customHeight="1">
      <c r="O400" s="205"/>
      <c r="P400" s="205"/>
      <c r="Q400" s="205"/>
      <c r="R400" s="205"/>
      <c r="S400" s="205"/>
      <c r="T400" s="205"/>
      <c r="AJ400" s="385"/>
    </row>
    <row r="401" spans="15:36" s="21" customFormat="1" ht="7.8" customHeight="1">
      <c r="O401" s="205"/>
      <c r="P401" s="205"/>
      <c r="Q401" s="205"/>
      <c r="R401" s="205"/>
      <c r="S401" s="205"/>
      <c r="T401" s="205"/>
      <c r="AJ401" s="385"/>
    </row>
    <row r="402" spans="15:36" s="21" customFormat="1" ht="7.8" customHeight="1">
      <c r="O402" s="205"/>
      <c r="P402" s="205"/>
      <c r="Q402" s="205"/>
      <c r="R402" s="205"/>
      <c r="S402" s="205"/>
      <c r="T402" s="205"/>
      <c r="AJ402" s="385"/>
    </row>
    <row r="403" spans="15:36" s="21" customFormat="1" ht="7.8" customHeight="1">
      <c r="O403" s="205"/>
      <c r="P403" s="205"/>
      <c r="Q403" s="205"/>
      <c r="R403" s="205"/>
      <c r="S403" s="205"/>
      <c r="T403" s="205"/>
      <c r="AJ403" s="385"/>
    </row>
    <row r="404" spans="15:36" s="21" customFormat="1" ht="7.8" customHeight="1">
      <c r="O404" s="205"/>
      <c r="P404" s="205"/>
      <c r="Q404" s="205"/>
      <c r="R404" s="205"/>
      <c r="S404" s="205"/>
      <c r="T404" s="205"/>
      <c r="AJ404" s="385"/>
    </row>
    <row r="405" spans="15:36" s="21" customFormat="1" ht="7.8" customHeight="1">
      <c r="O405" s="205"/>
      <c r="P405" s="205"/>
      <c r="Q405" s="205"/>
      <c r="R405" s="205"/>
      <c r="S405" s="205"/>
      <c r="T405" s="205"/>
      <c r="AJ405" s="385"/>
    </row>
    <row r="406" spans="15:36" s="21" customFormat="1" ht="7.8" customHeight="1">
      <c r="O406" s="205"/>
      <c r="P406" s="205"/>
      <c r="Q406" s="205"/>
      <c r="R406" s="205"/>
      <c r="S406" s="205"/>
      <c r="T406" s="205"/>
      <c r="AJ406" s="385"/>
    </row>
    <row r="407" spans="15:36" s="21" customFormat="1" ht="7.8" customHeight="1">
      <c r="O407" s="205"/>
      <c r="P407" s="205"/>
      <c r="Q407" s="205"/>
      <c r="R407" s="205"/>
      <c r="S407" s="205"/>
      <c r="T407" s="205"/>
      <c r="AJ407" s="385"/>
    </row>
    <row r="408" spans="15:36" s="21" customFormat="1" ht="7.8" customHeight="1">
      <c r="O408" s="205"/>
      <c r="P408" s="205"/>
      <c r="Q408" s="205"/>
      <c r="R408" s="205"/>
      <c r="S408" s="205"/>
      <c r="T408" s="205"/>
      <c r="AJ408" s="385"/>
    </row>
    <row r="409" spans="15:36" s="21" customFormat="1" ht="7.8" customHeight="1">
      <c r="O409" s="205"/>
      <c r="P409" s="205"/>
      <c r="Q409" s="205"/>
      <c r="R409" s="205"/>
      <c r="S409" s="205"/>
      <c r="T409" s="205"/>
      <c r="AJ409" s="385"/>
    </row>
    <row r="410" spans="15:36" s="21" customFormat="1" ht="7.8" customHeight="1">
      <c r="O410" s="205"/>
      <c r="P410" s="205"/>
      <c r="Q410" s="205"/>
      <c r="R410" s="205"/>
      <c r="S410" s="205"/>
      <c r="T410" s="205"/>
      <c r="AJ410" s="385"/>
    </row>
    <row r="411" spans="15:36" s="21" customFormat="1" ht="7.8" customHeight="1">
      <c r="O411" s="205"/>
      <c r="P411" s="205"/>
      <c r="Q411" s="205"/>
      <c r="R411" s="205"/>
      <c r="S411" s="205"/>
      <c r="T411" s="205"/>
      <c r="AJ411" s="385"/>
    </row>
    <row r="412" spans="15:36" s="21" customFormat="1" ht="7.8" customHeight="1">
      <c r="O412" s="205"/>
      <c r="P412" s="205"/>
      <c r="Q412" s="205"/>
      <c r="R412" s="205"/>
      <c r="S412" s="205"/>
      <c r="T412" s="205"/>
      <c r="AJ412" s="385"/>
    </row>
    <row r="413" spans="15:36" s="21" customFormat="1" ht="7.8" customHeight="1">
      <c r="O413" s="205"/>
      <c r="P413" s="205"/>
      <c r="Q413" s="205"/>
      <c r="R413" s="205"/>
      <c r="S413" s="205"/>
      <c r="T413" s="205"/>
      <c r="AJ413" s="385"/>
    </row>
    <row r="414" spans="15:36" s="21" customFormat="1" ht="7.8" customHeight="1">
      <c r="O414" s="205"/>
      <c r="P414" s="205"/>
      <c r="Q414" s="205"/>
      <c r="R414" s="205"/>
      <c r="S414" s="205"/>
      <c r="T414" s="205"/>
      <c r="AJ414" s="385"/>
    </row>
    <row r="415" spans="15:36" s="21" customFormat="1" ht="7.8" customHeight="1">
      <c r="O415" s="205"/>
      <c r="P415" s="205"/>
      <c r="Q415" s="205"/>
      <c r="R415" s="205"/>
      <c r="S415" s="205"/>
      <c r="T415" s="205"/>
      <c r="AJ415" s="385"/>
    </row>
    <row r="416" spans="15:36" s="21" customFormat="1" ht="7.8" customHeight="1">
      <c r="O416" s="205"/>
      <c r="P416" s="205"/>
      <c r="Q416" s="205"/>
      <c r="R416" s="205"/>
      <c r="S416" s="205"/>
      <c r="T416" s="205"/>
      <c r="AJ416" s="385"/>
    </row>
    <row r="417" spans="15:36" s="21" customFormat="1" ht="7.8" customHeight="1">
      <c r="O417" s="205"/>
      <c r="P417" s="205"/>
      <c r="Q417" s="205"/>
      <c r="R417" s="205"/>
      <c r="S417" s="205"/>
      <c r="T417" s="205"/>
      <c r="AJ417" s="385"/>
    </row>
    <row r="418" spans="15:36" s="21" customFormat="1" ht="7.8" customHeight="1">
      <c r="O418" s="205"/>
      <c r="P418" s="205"/>
      <c r="Q418" s="205"/>
      <c r="R418" s="205"/>
      <c r="S418" s="205"/>
      <c r="T418" s="205"/>
      <c r="AJ418" s="385"/>
    </row>
    <row r="419" spans="15:36" s="21" customFormat="1" ht="7.8" customHeight="1">
      <c r="O419" s="205"/>
      <c r="P419" s="205"/>
      <c r="Q419" s="205"/>
      <c r="R419" s="205"/>
      <c r="S419" s="205"/>
      <c r="T419" s="205"/>
      <c r="AJ419" s="385"/>
    </row>
    <row r="420" spans="15:36" s="21" customFormat="1" ht="7.8" customHeight="1">
      <c r="O420" s="205"/>
      <c r="P420" s="205"/>
      <c r="Q420" s="205"/>
      <c r="R420" s="205"/>
      <c r="S420" s="205"/>
      <c r="T420" s="205"/>
      <c r="AJ420" s="385"/>
    </row>
    <row r="421" spans="15:36" s="21" customFormat="1" ht="7.8" customHeight="1">
      <c r="O421" s="205"/>
      <c r="P421" s="205"/>
      <c r="Q421" s="205"/>
      <c r="R421" s="205"/>
      <c r="S421" s="205"/>
      <c r="T421" s="205"/>
      <c r="AJ421" s="385"/>
    </row>
    <row r="422" spans="15:36" s="21" customFormat="1" ht="7.8" customHeight="1">
      <c r="O422" s="205"/>
      <c r="P422" s="205"/>
      <c r="Q422" s="205"/>
      <c r="R422" s="205"/>
      <c r="S422" s="205"/>
      <c r="T422" s="205"/>
      <c r="AJ422" s="385"/>
    </row>
    <row r="423" spans="15:36" s="21" customFormat="1" ht="7.8" customHeight="1">
      <c r="O423" s="205"/>
      <c r="P423" s="205"/>
      <c r="Q423" s="205"/>
      <c r="R423" s="205"/>
      <c r="S423" s="205"/>
      <c r="T423" s="205"/>
      <c r="AJ423" s="385"/>
    </row>
    <row r="424" spans="15:36" s="21" customFormat="1" ht="7.8" customHeight="1">
      <c r="O424" s="205"/>
      <c r="P424" s="205"/>
      <c r="Q424" s="205"/>
      <c r="R424" s="205"/>
      <c r="S424" s="205"/>
      <c r="T424" s="205"/>
      <c r="AJ424" s="385"/>
    </row>
    <row r="425" spans="15:36" s="21" customFormat="1" ht="7.8" customHeight="1">
      <c r="O425" s="205"/>
      <c r="P425" s="205"/>
      <c r="Q425" s="205"/>
      <c r="R425" s="205"/>
      <c r="S425" s="205"/>
      <c r="T425" s="205"/>
      <c r="AJ425" s="385"/>
    </row>
    <row r="426" spans="15:36" s="21" customFormat="1" ht="7.8" customHeight="1">
      <c r="O426" s="205"/>
      <c r="P426" s="205"/>
      <c r="Q426" s="205"/>
      <c r="R426" s="205"/>
      <c r="S426" s="205"/>
      <c r="T426" s="205"/>
      <c r="AJ426" s="385"/>
    </row>
    <row r="427" spans="15:36" s="21" customFormat="1" ht="7.8" customHeight="1">
      <c r="O427" s="205"/>
      <c r="P427" s="205"/>
      <c r="Q427" s="205"/>
      <c r="R427" s="205"/>
      <c r="S427" s="205"/>
      <c r="T427" s="205"/>
      <c r="AJ427" s="385"/>
    </row>
    <row r="428" spans="15:36" s="21" customFormat="1" ht="7.8" customHeight="1">
      <c r="O428" s="205"/>
      <c r="P428" s="205"/>
      <c r="Q428" s="205"/>
      <c r="R428" s="205"/>
      <c r="S428" s="205"/>
      <c r="T428" s="205"/>
      <c r="AJ428" s="385"/>
    </row>
    <row r="429" spans="15:36" s="21" customFormat="1" ht="7.8" customHeight="1">
      <c r="O429" s="205"/>
      <c r="P429" s="205"/>
      <c r="Q429" s="205"/>
      <c r="R429" s="205"/>
      <c r="S429" s="205"/>
      <c r="T429" s="205"/>
      <c r="AJ429" s="385"/>
    </row>
    <row r="430" spans="15:36" s="21" customFormat="1" ht="7.8" customHeight="1">
      <c r="O430" s="205"/>
      <c r="P430" s="205"/>
      <c r="Q430" s="205"/>
      <c r="R430" s="205"/>
      <c r="S430" s="205"/>
      <c r="T430" s="205"/>
      <c r="AJ430" s="385"/>
    </row>
    <row r="431" spans="15:36" s="21" customFormat="1" ht="7.8" customHeight="1">
      <c r="O431" s="205"/>
      <c r="P431" s="205"/>
      <c r="Q431" s="205"/>
      <c r="R431" s="205"/>
      <c r="S431" s="205"/>
      <c r="T431" s="205"/>
      <c r="AD431" s="45"/>
      <c r="AE431" s="45"/>
      <c r="AF431" s="45"/>
      <c r="AG431" s="45"/>
      <c r="AH431" s="45"/>
      <c r="AI431" s="45"/>
      <c r="AJ431" s="385"/>
    </row>
    <row r="432" spans="15:36" ht="7.8" customHeight="1">
      <c r="V432" s="21"/>
      <c r="W432" s="21"/>
      <c r="X432" s="21"/>
      <c r="Y432" s="21"/>
      <c r="Z432" s="21"/>
      <c r="AA432" s="21"/>
      <c r="AB432" s="21"/>
      <c r="AC432" s="21"/>
    </row>
    <row r="433" spans="22:29" ht="7.8" customHeight="1">
      <c r="V433" s="21"/>
      <c r="W433" s="21"/>
      <c r="X433" s="21"/>
      <c r="Y433" s="21"/>
      <c r="Z433" s="21"/>
      <c r="AA433" s="21"/>
      <c r="AB433" s="21"/>
      <c r="AC433" s="21"/>
    </row>
    <row r="434" spans="22:29" ht="7.8" customHeight="1">
      <c r="V434" s="21"/>
      <c r="W434" s="21"/>
      <c r="X434" s="21"/>
    </row>
    <row r="435" spans="22:29" ht="7.8" customHeight="1">
      <c r="V435" s="21"/>
      <c r="W435" s="21"/>
      <c r="X435" s="21"/>
    </row>
    <row r="436" spans="22:29" ht="7.8" customHeight="1">
      <c r="X436" s="21"/>
    </row>
    <row r="437" spans="22:29" ht="7.8" customHeight="1">
      <c r="X437" s="21"/>
    </row>
  </sheetData>
  <customSheetViews>
    <customSheetView guid="{E4D3EFDE-3F47-4864-B9A6-C72AEE5B8BEE}" scale="110" showPageBreaks="1" showGridLines="0" fitToPage="1" printArea="1" hiddenColumns="1" view="pageBreakPreview" topLeftCell="B70">
      <selection activeCell="O35" sqref="O35"/>
      <pageMargins left="0.11811023622047245" right="0" top="0.9055118110236221" bottom="0.62992125984251968" header="0.35433070866141736" footer="0.19685039370078741"/>
      <printOptions horizontalCentered="1" verticalCentered="1"/>
      <pageSetup scale="86" orientation="portrait" r:id="rId1"/>
      <headerFooter>
        <oddHeader>&amp;L&amp;G&amp;R&amp;G</oddHeader>
        <oddFooter>&amp;R&amp;G</oddFooter>
      </headerFooter>
    </customSheetView>
  </customSheetViews>
  <mergeCells count="7">
    <mergeCell ref="H109:O109"/>
    <mergeCell ref="R109:T109"/>
    <mergeCell ref="R107:T107"/>
    <mergeCell ref="R108:T108"/>
    <mergeCell ref="B107:G107"/>
    <mergeCell ref="H107:O107"/>
    <mergeCell ref="H108:O108"/>
  </mergeCells>
  <conditionalFormatting sqref="O77:T101">
    <cfRule type="cellIs" dxfId="53" priority="1" operator="equal">
      <formula>0</formula>
    </cfRule>
  </conditionalFormatting>
  <conditionalFormatting sqref="O12:U75 U77:U103 O102:R106 S103:T103 P107:P108 P109:Q109">
    <cfRule type="cellIs" dxfId="52" priority="21" operator="equal">
      <formula>0</formula>
    </cfRule>
  </conditionalFormatting>
  <conditionalFormatting sqref="V13 V25:V37">
    <cfRule type="containsText" dxfId="51" priority="20" operator="containsText" text="iNCORRECTO">
      <formula>NOT(ISERROR(SEARCH("iNCORRECTO",V13)))</formula>
    </cfRule>
  </conditionalFormatting>
  <conditionalFormatting sqref="V15:V21">
    <cfRule type="containsText" dxfId="50" priority="19" operator="containsText" text="iNCORRECTO">
      <formula>NOT(ISERROR(SEARCH("iNCORRECTO",V15)))</formula>
    </cfRule>
  </conditionalFormatting>
  <conditionalFormatting sqref="V23">
    <cfRule type="containsText" dxfId="49" priority="18" operator="containsText" text="iNCORRECTO">
      <formula>NOT(ISERROR(SEARCH("iNCORRECTO",V23)))</formula>
    </cfRule>
  </conditionalFormatting>
  <conditionalFormatting sqref="V39">
    <cfRule type="containsText" dxfId="48" priority="16" operator="containsText" text="iNCORRECTO">
      <formula>NOT(ISERROR(SEARCH("iNCORRECTO",V39)))</formula>
    </cfRule>
  </conditionalFormatting>
  <conditionalFormatting sqref="V41:V49">
    <cfRule type="containsText" dxfId="47" priority="15" operator="containsText" text="iNCORRECTO">
      <formula>NOT(ISERROR(SEARCH("iNCORRECTO",V41)))</formula>
    </cfRule>
  </conditionalFormatting>
  <conditionalFormatting sqref="V51">
    <cfRule type="containsText" dxfId="46" priority="14" operator="containsText" text="iNCORRECTO">
      <formula>NOT(ISERROR(SEARCH("iNCORRECTO",V51)))</formula>
    </cfRule>
  </conditionalFormatting>
  <conditionalFormatting sqref="V53:V61">
    <cfRule type="containsText" dxfId="45" priority="13" operator="containsText" text="iNCORRECTO">
      <formula>NOT(ISERROR(SEARCH("iNCORRECTO",V53)))</formula>
    </cfRule>
  </conditionalFormatting>
  <conditionalFormatting sqref="V63">
    <cfRule type="containsText" dxfId="44" priority="12" operator="containsText" text="iNCORRECTO">
      <formula>NOT(ISERROR(SEARCH("iNCORRECTO",V63)))</formula>
    </cfRule>
  </conditionalFormatting>
  <conditionalFormatting sqref="V65:V73">
    <cfRule type="containsText" dxfId="43" priority="11" operator="containsText" text="iNCORRECTO">
      <formula>NOT(ISERROR(SEARCH("iNCORRECTO",V65)))</formula>
    </cfRule>
  </conditionalFormatting>
  <conditionalFormatting sqref="V75">
    <cfRule type="containsText" dxfId="42" priority="10" operator="containsText" text="iNCORRECTO">
      <formula>NOT(ISERROR(SEARCH("iNCORRECTO",V75)))</formula>
    </cfRule>
  </conditionalFormatting>
  <conditionalFormatting sqref="V77:V79">
    <cfRule type="containsText" dxfId="41" priority="9" operator="containsText" text="iNCORRECTO">
      <formula>NOT(ISERROR(SEARCH("iNCORRECTO",V77)))</formula>
    </cfRule>
  </conditionalFormatting>
  <conditionalFormatting sqref="V81">
    <cfRule type="containsText" dxfId="40" priority="8" operator="containsText" text="iNCORRECTO">
      <formula>NOT(ISERROR(SEARCH("iNCORRECTO",V81)))</formula>
    </cfRule>
  </conditionalFormatting>
  <conditionalFormatting sqref="V83:V89">
    <cfRule type="containsText" dxfId="39" priority="7" operator="containsText" text="iNCORRECTO">
      <formula>NOT(ISERROR(SEARCH("iNCORRECTO",V83)))</formula>
    </cfRule>
  </conditionalFormatting>
  <conditionalFormatting sqref="V91">
    <cfRule type="containsText" dxfId="38" priority="6" operator="containsText" text="iNCORRECTO">
      <formula>NOT(ISERROR(SEARCH("iNCORRECTO",V91)))</formula>
    </cfRule>
  </conditionalFormatting>
  <conditionalFormatting sqref="V93:V95">
    <cfRule type="containsText" dxfId="37" priority="5" operator="containsText" text="iNCORRECTO">
      <formula>NOT(ISERROR(SEARCH("iNCORRECTO",V93)))</formula>
    </cfRule>
  </conditionalFormatting>
  <conditionalFormatting sqref="V97">
    <cfRule type="containsText" dxfId="36" priority="4" operator="containsText" text="iNCORRECTO">
      <formula>NOT(ISERROR(SEARCH("iNCORRECTO",V97)))</formula>
    </cfRule>
  </conditionalFormatting>
  <conditionalFormatting sqref="V99:V105">
    <cfRule type="containsText" dxfId="35" priority="3" operator="containsText" text="iNCORRECTO">
      <formula>NOT(ISERROR(SEARCH("iNCORRECTO",V99)))</formula>
    </cfRule>
  </conditionalFormatting>
  <conditionalFormatting sqref="V107">
    <cfRule type="containsText" dxfId="34" priority="2" operator="containsText" text="iNCORRECTO">
      <formula>NOT(ISERROR(SEARCH("iNCORRECTO",V107)))</formula>
    </cfRule>
  </conditionalFormatting>
  <pageMargins left="0.27559055118110237" right="0.11811023622047245" top="1.1023622047244095" bottom="0.70866141732283472" header="0.35433070866141736" footer="0.19685039370078741"/>
  <pageSetup scale="64" fitToHeight="0" orientation="portrait" r:id="rId2"/>
  <headerFooter>
    <oddHeader>&amp;L&amp;G&amp;R&amp;G</oddHeader>
    <oddFooter>&amp;R&amp;G</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F436"/>
  <sheetViews>
    <sheetView showGridLines="0" view="pageBreakPreview" topLeftCell="K18" zoomScale="85" zoomScaleNormal="80" zoomScaleSheetLayoutView="85" workbookViewId="0">
      <selection activeCell="T70" sqref="T70"/>
    </sheetView>
  </sheetViews>
  <sheetFormatPr baseColWidth="10" defaultColWidth="11.44140625" defaultRowHeight="15"/>
  <cols>
    <col min="1" max="1" width="0.88671875" style="43" customWidth="1"/>
    <col min="2" max="2" width="3.5546875" style="43" customWidth="1"/>
    <col min="3" max="8" width="4.6640625" style="43" customWidth="1"/>
    <col min="9" max="13" width="4.44140625" style="43" customWidth="1"/>
    <col min="14" max="17" width="5.109375" style="43" customWidth="1"/>
    <col min="18" max="18" width="15" style="209" bestFit="1" customWidth="1"/>
    <col min="19" max="19" width="13.5546875" style="209" bestFit="1" customWidth="1"/>
    <col min="20" max="22" width="15" style="209" bestFit="1" customWidth="1"/>
    <col min="23" max="23" width="12.6640625" style="209" bestFit="1" customWidth="1"/>
    <col min="24" max="24" width="0.88671875" style="43" customWidth="1"/>
    <col min="25" max="25" width="16.5546875" style="43" hidden="1" customWidth="1"/>
    <col min="26" max="26" width="46.44140625" style="43" hidden="1" customWidth="1"/>
    <col min="27" max="27" width="21.21875" style="43" hidden="1" customWidth="1"/>
    <col min="28" max="28" width="18.88671875" style="43" hidden="1" customWidth="1"/>
    <col min="29" max="31" width="21.21875" style="43" hidden="1" customWidth="1"/>
    <col min="32" max="33" width="9.5546875" style="43" hidden="1" customWidth="1"/>
    <col min="34" max="34" width="22.88671875" style="43" hidden="1" customWidth="1"/>
    <col min="35" max="35" width="24.5546875" style="43" hidden="1" customWidth="1"/>
    <col min="36" max="36" width="24.33203125" style="43" hidden="1" customWidth="1"/>
    <col min="37" max="37" width="20.6640625" style="43" hidden="1" customWidth="1"/>
    <col min="38" max="41" width="9.5546875" style="43" hidden="1" customWidth="1"/>
    <col min="42" max="44" width="2.6640625" style="43" hidden="1" customWidth="1"/>
    <col min="45" max="57" width="2.6640625" style="43" customWidth="1"/>
    <col min="58" max="122" width="2.6640625" style="44" customWidth="1"/>
    <col min="123" max="16384" width="11.44140625" style="44"/>
  </cols>
  <sheetData>
    <row r="1" spans="1:57" s="15" customFormat="1" ht="3.9" customHeight="1">
      <c r="G1" s="16"/>
      <c r="H1" s="16"/>
      <c r="I1" s="17"/>
      <c r="J1" s="17"/>
      <c r="K1" s="17"/>
      <c r="L1" s="17"/>
      <c r="M1" s="17"/>
      <c r="N1" s="17"/>
      <c r="O1" s="17"/>
      <c r="P1" s="16"/>
      <c r="Q1" s="16"/>
      <c r="R1" s="216"/>
      <c r="S1" s="216"/>
      <c r="T1" s="216"/>
      <c r="U1" s="216"/>
      <c r="V1" s="216"/>
      <c r="W1" s="216"/>
      <c r="X1" s="16"/>
      <c r="Y1" s="16"/>
    </row>
    <row r="2" spans="1:57" s="21" customFormat="1" ht="11.1" customHeight="1">
      <c r="A2" s="69"/>
      <c r="B2" s="70"/>
      <c r="C2" s="70"/>
      <c r="D2" s="70"/>
      <c r="E2" s="70"/>
      <c r="F2" s="70"/>
      <c r="G2" s="70"/>
      <c r="H2" s="70"/>
      <c r="I2" s="70"/>
      <c r="J2" s="70"/>
      <c r="K2" s="70"/>
      <c r="L2" s="70"/>
      <c r="M2" s="70"/>
      <c r="N2" s="70"/>
      <c r="O2" s="70"/>
      <c r="P2" s="70"/>
      <c r="Q2" s="70"/>
      <c r="R2" s="218"/>
      <c r="S2" s="218"/>
      <c r="T2" s="237"/>
      <c r="U2" s="218"/>
      <c r="V2" s="218"/>
      <c r="W2" s="218"/>
      <c r="X2" s="70"/>
      <c r="Y2" s="20"/>
    </row>
    <row r="3" spans="1:57" s="21" customFormat="1" ht="11.4" customHeight="1">
      <c r="A3" s="69"/>
      <c r="B3" s="286" t="s">
        <v>316</v>
      </c>
      <c r="C3" s="286"/>
      <c r="D3" s="286"/>
      <c r="E3" s="286"/>
      <c r="F3" s="286"/>
      <c r="G3" s="286"/>
      <c r="H3" s="286"/>
      <c r="I3" s="286"/>
      <c r="J3" s="286"/>
      <c r="K3" s="286"/>
      <c r="L3" s="286"/>
      <c r="M3" s="286"/>
      <c r="N3" s="286"/>
      <c r="O3" s="286"/>
      <c r="P3" s="286"/>
      <c r="Q3" s="286"/>
      <c r="R3" s="286"/>
      <c r="S3" s="286"/>
      <c r="T3" s="286"/>
      <c r="U3" s="286"/>
      <c r="V3" s="286"/>
      <c r="W3" s="286"/>
      <c r="X3" s="70"/>
      <c r="Y3" s="20"/>
    </row>
    <row r="4" spans="1:57" s="21" customFormat="1" ht="27.6" customHeight="1">
      <c r="A4" s="186" t="s">
        <v>253</v>
      </c>
      <c r="B4" s="70"/>
      <c r="C4" s="70"/>
      <c r="D4" s="70"/>
      <c r="E4" s="70"/>
      <c r="F4" s="70"/>
      <c r="G4" s="70"/>
      <c r="H4" s="70"/>
      <c r="I4" s="70"/>
      <c r="J4" s="70"/>
      <c r="K4" s="70"/>
      <c r="L4" s="70"/>
      <c r="M4" s="70"/>
      <c r="N4" s="70"/>
      <c r="O4" s="70"/>
      <c r="P4" s="70"/>
      <c r="Q4" s="70"/>
      <c r="R4" s="218"/>
      <c r="S4" s="218"/>
      <c r="T4" s="237"/>
      <c r="U4" s="218"/>
      <c r="V4" s="218"/>
      <c r="W4" s="218"/>
      <c r="X4" s="70"/>
      <c r="Y4" s="20" t="s">
        <v>126</v>
      </c>
    </row>
    <row r="5" spans="1:57" s="21" customFormat="1" ht="11.1" customHeight="1">
      <c r="A5" s="295" t="s">
        <v>254</v>
      </c>
      <c r="B5" s="295"/>
      <c r="C5" s="295"/>
      <c r="D5" s="295"/>
      <c r="E5" s="295"/>
      <c r="F5" s="295"/>
      <c r="G5" s="295"/>
      <c r="H5" s="295"/>
      <c r="I5" s="295"/>
      <c r="J5" s="295"/>
      <c r="K5" s="295"/>
      <c r="L5" s="295"/>
      <c r="M5" s="295"/>
      <c r="N5" s="295"/>
      <c r="O5" s="295"/>
      <c r="P5" s="295"/>
      <c r="Q5" s="295"/>
      <c r="R5" s="295"/>
      <c r="S5" s="295"/>
      <c r="T5" s="295"/>
      <c r="U5" s="295"/>
      <c r="V5" s="295"/>
      <c r="W5" s="295"/>
      <c r="X5" s="70"/>
      <c r="Y5" s="20" t="s">
        <v>126</v>
      </c>
    </row>
    <row r="6" spans="1:57" s="21" customFormat="1" ht="11.1" customHeight="1">
      <c r="A6" s="286" t="s">
        <v>255</v>
      </c>
      <c r="B6" s="286"/>
      <c r="C6" s="286"/>
      <c r="D6" s="286"/>
      <c r="E6" s="286"/>
      <c r="F6" s="286"/>
      <c r="G6" s="286"/>
      <c r="H6" s="286"/>
      <c r="I6" s="286"/>
      <c r="J6" s="286"/>
      <c r="K6" s="286"/>
      <c r="L6" s="286"/>
      <c r="M6" s="286"/>
      <c r="N6" s="286"/>
      <c r="O6" s="286"/>
      <c r="P6" s="286"/>
      <c r="Q6" s="286"/>
      <c r="R6" s="286"/>
      <c r="S6" s="286"/>
      <c r="T6" s="286"/>
      <c r="U6" s="286"/>
      <c r="V6" s="286"/>
      <c r="W6" s="286"/>
      <c r="X6" s="73"/>
    </row>
    <row r="7" spans="1:57" s="21" customFormat="1" ht="3" customHeight="1">
      <c r="A7" s="290"/>
      <c r="B7" s="290"/>
      <c r="C7" s="290"/>
      <c r="D7" s="290"/>
      <c r="E7" s="290"/>
      <c r="F7" s="290"/>
      <c r="G7" s="290"/>
      <c r="H7" s="290"/>
      <c r="I7" s="290"/>
      <c r="J7" s="290"/>
      <c r="K7" s="290"/>
      <c r="L7" s="290"/>
      <c r="M7" s="290"/>
      <c r="N7" s="290"/>
      <c r="O7" s="290"/>
      <c r="P7" s="290"/>
      <c r="Q7" s="290"/>
      <c r="R7" s="290"/>
      <c r="S7" s="290"/>
      <c r="T7" s="290"/>
      <c r="U7" s="290"/>
      <c r="V7" s="290"/>
      <c r="W7" s="290"/>
      <c r="X7" s="290"/>
    </row>
    <row r="8" spans="1:57" s="21" customFormat="1" ht="11.1" customHeight="1">
      <c r="A8" s="297"/>
      <c r="B8" s="297"/>
      <c r="C8" s="297"/>
      <c r="D8" s="297"/>
      <c r="E8" s="297"/>
      <c r="F8" s="297"/>
      <c r="G8" s="297"/>
      <c r="H8" s="297"/>
      <c r="I8" s="297"/>
      <c r="J8" s="297"/>
      <c r="K8" s="297"/>
      <c r="L8" s="297"/>
      <c r="M8" s="297"/>
      <c r="N8" s="297"/>
      <c r="O8" s="297"/>
      <c r="P8" s="297"/>
      <c r="Q8" s="297"/>
      <c r="R8" s="286"/>
      <c r="S8" s="286"/>
      <c r="T8" s="286"/>
      <c r="U8" s="286"/>
      <c r="V8" s="286"/>
      <c r="W8" s="286"/>
      <c r="X8" s="286"/>
    </row>
    <row r="9" spans="1:57" s="23" customFormat="1" ht="3.9" customHeight="1">
      <c r="A9" s="122"/>
      <c r="B9" s="122"/>
      <c r="C9" s="114"/>
      <c r="D9" s="114"/>
      <c r="E9" s="114"/>
      <c r="F9" s="114"/>
      <c r="G9" s="114"/>
      <c r="H9" s="114"/>
      <c r="I9" s="114"/>
      <c r="J9" s="114"/>
      <c r="K9" s="114"/>
      <c r="L9" s="114"/>
      <c r="M9" s="114"/>
      <c r="N9" s="114"/>
      <c r="O9" s="114"/>
      <c r="P9" s="114"/>
      <c r="Q9" s="114"/>
      <c r="R9" s="219"/>
      <c r="S9" s="219"/>
      <c r="T9" s="238"/>
      <c r="U9" s="219"/>
      <c r="V9" s="219"/>
      <c r="W9" s="219"/>
      <c r="X9" s="114"/>
      <c r="Y9" s="22"/>
    </row>
    <row r="10" spans="1:57" s="24" customFormat="1" ht="11.1" customHeight="1">
      <c r="A10" s="85"/>
      <c r="B10" s="85"/>
      <c r="C10" s="85"/>
      <c r="D10" s="85"/>
      <c r="E10" s="85"/>
      <c r="F10" s="85"/>
      <c r="G10" s="85"/>
      <c r="H10" s="85"/>
      <c r="I10" s="85"/>
      <c r="J10" s="85"/>
      <c r="K10" s="85"/>
      <c r="L10" s="85"/>
      <c r="M10" s="85"/>
      <c r="N10" s="85"/>
      <c r="O10" s="85"/>
      <c r="P10" s="85"/>
      <c r="Q10" s="86"/>
      <c r="R10" s="220"/>
      <c r="S10" s="220"/>
      <c r="T10" s="220" t="s">
        <v>259</v>
      </c>
      <c r="U10" s="220"/>
      <c r="V10" s="220"/>
      <c r="W10" s="218"/>
      <c r="X10" s="126"/>
    </row>
    <row r="11" spans="1:57" s="24" customFormat="1" ht="11.1" customHeight="1">
      <c r="A11" s="85"/>
      <c r="B11" s="88" t="s">
        <v>215</v>
      </c>
      <c r="C11" s="87"/>
      <c r="D11" s="87"/>
      <c r="E11" s="87"/>
      <c r="F11" s="87"/>
      <c r="G11" s="87"/>
      <c r="H11" s="87"/>
      <c r="I11" s="87"/>
      <c r="J11" s="87"/>
      <c r="K11" s="87"/>
      <c r="L11" s="87"/>
      <c r="M11" s="87"/>
      <c r="N11" s="87"/>
      <c r="O11" s="87"/>
      <c r="P11" s="87"/>
      <c r="Q11" s="87"/>
      <c r="R11" s="220"/>
      <c r="S11" s="239"/>
      <c r="T11" s="220"/>
      <c r="U11" s="220"/>
      <c r="V11" s="220"/>
      <c r="W11" s="218"/>
      <c r="X11" s="126"/>
    </row>
    <row r="12" spans="1:57" s="24" customFormat="1" ht="22.2" customHeight="1">
      <c r="A12" s="85"/>
      <c r="B12" s="85"/>
      <c r="C12" s="85"/>
      <c r="D12" s="85"/>
      <c r="E12" s="85"/>
      <c r="F12" s="85"/>
      <c r="G12" s="85"/>
      <c r="H12" s="85"/>
      <c r="I12" s="85"/>
      <c r="J12" s="85"/>
      <c r="K12" s="85"/>
      <c r="L12" s="85"/>
      <c r="M12" s="85"/>
      <c r="N12" s="85"/>
      <c r="O12" s="85"/>
      <c r="P12" s="85"/>
      <c r="Q12" s="86"/>
      <c r="R12" s="220" t="s">
        <v>129</v>
      </c>
      <c r="S12" s="221" t="s">
        <v>260</v>
      </c>
      <c r="T12" s="220" t="s">
        <v>130</v>
      </c>
      <c r="U12" s="220" t="s">
        <v>131</v>
      </c>
      <c r="V12" s="220" t="s">
        <v>132</v>
      </c>
      <c r="W12" s="218" t="s">
        <v>251</v>
      </c>
      <c r="X12" s="126"/>
    </row>
    <row r="13" spans="1:57" s="28" customFormat="1" ht="4.2" customHeight="1">
      <c r="A13" s="89"/>
      <c r="B13" s="89"/>
      <c r="C13" s="89"/>
      <c r="D13" s="89"/>
      <c r="E13" s="89"/>
      <c r="F13" s="89"/>
      <c r="G13" s="89"/>
      <c r="H13" s="89"/>
      <c r="I13" s="89"/>
      <c r="J13" s="89"/>
      <c r="K13" s="89"/>
      <c r="L13" s="89"/>
      <c r="M13" s="89"/>
      <c r="N13" s="89"/>
      <c r="O13" s="89"/>
      <c r="P13" s="89"/>
      <c r="Q13" s="90"/>
      <c r="R13" s="240"/>
      <c r="S13" s="240"/>
      <c r="T13" s="240"/>
      <c r="U13" s="240"/>
      <c r="V13" s="240"/>
      <c r="W13" s="240"/>
      <c r="X13" s="142"/>
      <c r="Y13" s="29"/>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row>
    <row r="14" spans="1:57" s="28" customFormat="1" ht="7.65" customHeight="1">
      <c r="A14" s="89"/>
      <c r="B14" s="143" t="s">
        <v>216</v>
      </c>
      <c r="C14" s="93"/>
      <c r="D14" s="93"/>
      <c r="E14" s="93"/>
      <c r="F14" s="93"/>
      <c r="G14" s="93"/>
      <c r="H14" s="93"/>
      <c r="I14" s="93"/>
      <c r="J14" s="93"/>
      <c r="K14" s="93"/>
      <c r="L14" s="93"/>
      <c r="M14" s="93"/>
      <c r="N14" s="93"/>
      <c r="O14" s="93"/>
      <c r="P14" s="93"/>
      <c r="Q14" s="94"/>
      <c r="R14" s="241">
        <f>SUM(R16:R23)</f>
        <v>199163769</v>
      </c>
      <c r="S14" s="241">
        <f>SUM(S16:S23)</f>
        <v>-4940719.400000032</v>
      </c>
      <c r="T14" s="241">
        <f>SUM(R14+S14)</f>
        <v>194223049.59999996</v>
      </c>
      <c r="U14" s="241">
        <f>SUM(U16:U23)</f>
        <v>190870955.29999998</v>
      </c>
      <c r="V14" s="241">
        <f>SUM(V16:V23)</f>
        <v>190870955.29999998</v>
      </c>
      <c r="W14" s="241">
        <f>SUM(T14-U14)</f>
        <v>3352094.2999999821</v>
      </c>
      <c r="X14" s="142"/>
      <c r="Y14" s="29" t="str">
        <f>IF(OR(U14=V14,U14&gt;V14),"Correcto","Incorrecto")</f>
        <v>Correcto</v>
      </c>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row>
    <row r="15" spans="1:57" s="28" customFormat="1" ht="4.2" customHeight="1">
      <c r="A15" s="89"/>
      <c r="B15" s="89"/>
      <c r="C15" s="89"/>
      <c r="D15" s="89"/>
      <c r="E15" s="89"/>
      <c r="F15" s="89"/>
      <c r="G15" s="89"/>
      <c r="H15" s="89"/>
      <c r="I15" s="89"/>
      <c r="J15" s="89"/>
      <c r="K15" s="89"/>
      <c r="L15" s="89"/>
      <c r="M15" s="89"/>
      <c r="N15" s="89"/>
      <c r="O15" s="89"/>
      <c r="P15" s="89"/>
      <c r="Q15" s="90"/>
      <c r="R15" s="240"/>
      <c r="S15" s="240"/>
      <c r="T15" s="240"/>
      <c r="U15" s="240"/>
      <c r="V15" s="240"/>
      <c r="W15" s="240"/>
      <c r="X15" s="142"/>
      <c r="Y15" s="29"/>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row>
    <row r="16" spans="1:57" s="28" customFormat="1" ht="13.8">
      <c r="A16" s="89"/>
      <c r="B16" s="89"/>
      <c r="C16" s="134" t="s">
        <v>1</v>
      </c>
      <c r="D16" s="93"/>
      <c r="E16" s="93"/>
      <c r="F16" s="93"/>
      <c r="G16" s="93"/>
      <c r="H16" s="93"/>
      <c r="I16" s="93"/>
      <c r="J16" s="93"/>
      <c r="K16" s="93"/>
      <c r="L16" s="93"/>
      <c r="M16" s="93"/>
      <c r="N16" s="93"/>
      <c r="O16" s="93"/>
      <c r="P16" s="93"/>
      <c r="Q16" s="93"/>
      <c r="R16" s="225">
        <v>0</v>
      </c>
      <c r="S16" s="225">
        <v>0</v>
      </c>
      <c r="T16" s="242">
        <f t="shared" ref="T16:T23" si="0">SUM(R16+S16)</f>
        <v>0</v>
      </c>
      <c r="U16" s="225">
        <v>0</v>
      </c>
      <c r="V16" s="225">
        <v>0</v>
      </c>
      <c r="W16" s="242">
        <f t="shared" ref="W16:W23" si="1">SUM(T16-U16)</f>
        <v>0</v>
      </c>
      <c r="X16" s="142"/>
      <c r="Y16" s="29" t="str">
        <f t="shared" ref="Y16:Y23" si="2">IF(OR(U16=V16,U16&gt;V16),"Correcto","Incorrecto")</f>
        <v>Correcto</v>
      </c>
      <c r="Z16" s="233" t="s">
        <v>317</v>
      </c>
      <c r="AA16" s="234">
        <v>199163769</v>
      </c>
      <c r="AB16" s="234"/>
      <c r="AC16" s="234">
        <v>194445518.38</v>
      </c>
      <c r="AD16" s="234">
        <v>190870955.29999998</v>
      </c>
      <c r="AE16" s="234">
        <v>190870955.29999998</v>
      </c>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row>
    <row r="17" spans="1:58" s="28" customFormat="1" ht="13.8">
      <c r="A17" s="89"/>
      <c r="B17" s="89"/>
      <c r="C17" s="135" t="s">
        <v>2</v>
      </c>
      <c r="D17" s="145"/>
      <c r="E17" s="145"/>
      <c r="F17" s="145"/>
      <c r="G17" s="145"/>
      <c r="H17" s="145"/>
      <c r="I17" s="145"/>
      <c r="J17" s="145"/>
      <c r="K17" s="145"/>
      <c r="L17" s="145"/>
      <c r="M17" s="145"/>
      <c r="N17" s="145"/>
      <c r="O17" s="145"/>
      <c r="P17" s="145"/>
      <c r="Q17" s="145"/>
      <c r="R17" s="225">
        <v>0</v>
      </c>
      <c r="S17" s="225">
        <v>0</v>
      </c>
      <c r="T17" s="243">
        <f t="shared" si="0"/>
        <v>0</v>
      </c>
      <c r="U17" s="225">
        <v>0</v>
      </c>
      <c r="V17" s="225">
        <v>0</v>
      </c>
      <c r="W17" s="243">
        <f t="shared" si="1"/>
        <v>0</v>
      </c>
      <c r="X17" s="142"/>
      <c r="Y17" s="29" t="str">
        <f t="shared" si="2"/>
        <v>Correcto</v>
      </c>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row>
    <row r="18" spans="1:58" s="28" customFormat="1" ht="13.8">
      <c r="A18" s="89"/>
      <c r="B18" s="89"/>
      <c r="C18" s="135" t="s">
        <v>3</v>
      </c>
      <c r="D18" s="145"/>
      <c r="E18" s="145"/>
      <c r="F18" s="145"/>
      <c r="G18" s="145"/>
      <c r="H18" s="145"/>
      <c r="I18" s="145"/>
      <c r="J18" s="145"/>
      <c r="K18" s="145"/>
      <c r="L18" s="145"/>
      <c r="M18" s="145"/>
      <c r="N18" s="145"/>
      <c r="O18" s="145"/>
      <c r="P18" s="145"/>
      <c r="Q18" s="145"/>
      <c r="R18" s="225">
        <v>0</v>
      </c>
      <c r="S18" s="225">
        <v>0</v>
      </c>
      <c r="T18" s="243">
        <f t="shared" si="0"/>
        <v>0</v>
      </c>
      <c r="U18" s="225">
        <v>0</v>
      </c>
      <c r="V18" s="225">
        <v>0</v>
      </c>
      <c r="W18" s="243">
        <f t="shared" si="1"/>
        <v>0</v>
      </c>
      <c r="X18" s="142"/>
      <c r="Y18" s="29" t="str">
        <f t="shared" si="2"/>
        <v>Correcto</v>
      </c>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row>
    <row r="19" spans="1:58" s="28" customFormat="1" ht="13.8">
      <c r="A19" s="89"/>
      <c r="B19" s="89"/>
      <c r="C19" s="135" t="s">
        <v>4</v>
      </c>
      <c r="D19" s="145"/>
      <c r="E19" s="145"/>
      <c r="F19" s="145"/>
      <c r="G19" s="145"/>
      <c r="H19" s="145"/>
      <c r="I19" s="145"/>
      <c r="J19" s="145"/>
      <c r="K19" s="145"/>
      <c r="L19" s="145"/>
      <c r="M19" s="145"/>
      <c r="N19" s="145"/>
      <c r="O19" s="145"/>
      <c r="P19" s="145"/>
      <c r="Q19" s="145"/>
      <c r="R19" s="225">
        <v>0</v>
      </c>
      <c r="S19" s="225">
        <v>0</v>
      </c>
      <c r="T19" s="243">
        <f t="shared" si="0"/>
        <v>0</v>
      </c>
      <c r="U19" s="225">
        <v>0</v>
      </c>
      <c r="V19" s="225">
        <v>0</v>
      </c>
      <c r="W19" s="243">
        <f t="shared" si="1"/>
        <v>0</v>
      </c>
      <c r="X19" s="142"/>
      <c r="Y19" s="29" t="str">
        <f t="shared" si="2"/>
        <v>Correcto</v>
      </c>
      <c r="Z19" s="235"/>
      <c r="AA19" s="236"/>
      <c r="AB19" s="236"/>
      <c r="AC19" s="236"/>
      <c r="AD19" s="236"/>
      <c r="AE19" s="236"/>
      <c r="AF19" s="27"/>
      <c r="AG19" s="283" t="s">
        <v>270</v>
      </c>
      <c r="AH19" s="388" t="s">
        <v>271</v>
      </c>
      <c r="AI19" s="388" t="s">
        <v>272</v>
      </c>
      <c r="AJ19" s="388" t="s">
        <v>274</v>
      </c>
      <c r="AK19" s="388" t="s">
        <v>276</v>
      </c>
      <c r="AL19" s="27"/>
      <c r="AM19" s="27"/>
      <c r="AN19" s="27"/>
      <c r="AO19" s="27"/>
      <c r="AP19" s="27"/>
      <c r="AQ19" s="27"/>
      <c r="AR19" s="27"/>
      <c r="AS19" s="27"/>
      <c r="AT19" s="27"/>
      <c r="AU19" s="27"/>
      <c r="AV19" s="27"/>
      <c r="AW19" s="27"/>
      <c r="AX19" s="27"/>
      <c r="AY19" s="27"/>
      <c r="AZ19" s="27"/>
      <c r="BA19" s="27"/>
      <c r="BB19" s="27"/>
      <c r="BC19" s="27"/>
      <c r="BD19" s="27"/>
      <c r="BE19" s="27"/>
    </row>
    <row r="20" spans="1:58" s="28" customFormat="1" ht="9.6" customHeight="1">
      <c r="A20" s="89"/>
      <c r="B20" s="89"/>
      <c r="C20" s="135" t="s">
        <v>5</v>
      </c>
      <c r="D20" s="145"/>
      <c r="E20" s="145"/>
      <c r="F20" s="145"/>
      <c r="G20" s="145"/>
      <c r="H20" s="145"/>
      <c r="I20" s="145"/>
      <c r="J20" s="145"/>
      <c r="K20" s="145"/>
      <c r="L20" s="145"/>
      <c r="M20" s="145"/>
      <c r="N20" s="145"/>
      <c r="O20" s="145"/>
      <c r="P20" s="145"/>
      <c r="Q20" s="145"/>
      <c r="R20" s="225">
        <v>0</v>
      </c>
      <c r="S20" s="225">
        <v>0</v>
      </c>
      <c r="T20" s="243">
        <f t="shared" si="0"/>
        <v>0</v>
      </c>
      <c r="U20" s="225">
        <v>0</v>
      </c>
      <c r="V20" s="225">
        <v>0</v>
      </c>
      <c r="W20" s="243">
        <f t="shared" si="1"/>
        <v>0</v>
      </c>
      <c r="X20" s="142"/>
      <c r="Y20" s="29" t="str">
        <f t="shared" si="2"/>
        <v>Correcto</v>
      </c>
      <c r="Z20" s="27"/>
      <c r="AA20" s="27"/>
      <c r="AB20" s="27"/>
      <c r="AC20" s="27"/>
      <c r="AD20" s="27"/>
      <c r="AE20" s="27"/>
      <c r="AF20" s="27"/>
      <c r="AL20" s="27"/>
      <c r="AM20" s="27"/>
      <c r="AN20" s="27"/>
      <c r="AO20" s="27"/>
      <c r="AP20" s="27"/>
      <c r="AQ20" s="27"/>
      <c r="AR20" s="27"/>
      <c r="AS20" s="27"/>
      <c r="AT20" s="27"/>
      <c r="AU20" s="27"/>
      <c r="AV20" s="27"/>
      <c r="AW20" s="27"/>
      <c r="AX20" s="27"/>
      <c r="AY20" s="27"/>
      <c r="AZ20" s="27"/>
      <c r="BA20" s="27"/>
      <c r="BB20" s="27"/>
      <c r="BC20" s="27"/>
      <c r="BD20" s="27"/>
      <c r="BE20" s="27"/>
    </row>
    <row r="21" spans="1:58" s="28" customFormat="1" ht="9.6" customHeight="1">
      <c r="A21" s="89"/>
      <c r="B21" s="89"/>
      <c r="C21" s="135" t="s">
        <v>6</v>
      </c>
      <c r="D21" s="145"/>
      <c r="E21" s="145"/>
      <c r="F21" s="145"/>
      <c r="G21" s="145"/>
      <c r="H21" s="145"/>
      <c r="I21" s="145"/>
      <c r="J21" s="145"/>
      <c r="K21" s="145"/>
      <c r="L21" s="145"/>
      <c r="M21" s="145"/>
      <c r="N21" s="145"/>
      <c r="O21" s="145"/>
      <c r="P21" s="145"/>
      <c r="Q21" s="145"/>
      <c r="R21" s="225">
        <v>0</v>
      </c>
      <c r="S21" s="225">
        <v>0</v>
      </c>
      <c r="T21" s="243">
        <f>SUM(R21+S21)</f>
        <v>0</v>
      </c>
      <c r="U21" s="225">
        <v>0</v>
      </c>
      <c r="V21" s="225">
        <v>0</v>
      </c>
      <c r="W21" s="243">
        <f t="shared" si="1"/>
        <v>0</v>
      </c>
      <c r="X21" s="142"/>
      <c r="Y21" s="29" t="str">
        <f t="shared" si="2"/>
        <v>Correcto</v>
      </c>
      <c r="Z21" s="27"/>
      <c r="AA21" s="27"/>
      <c r="AB21" s="27"/>
      <c r="AC21" s="27"/>
      <c r="AD21" s="27"/>
      <c r="AE21" s="27"/>
      <c r="AF21" s="27"/>
      <c r="AL21" s="27"/>
      <c r="AM21" s="27"/>
      <c r="AN21" s="27"/>
      <c r="AO21" s="27"/>
      <c r="AP21" s="27"/>
      <c r="AQ21" s="27"/>
      <c r="AR21" s="27"/>
      <c r="AS21" s="27"/>
      <c r="AT21" s="27"/>
      <c r="AU21" s="27"/>
      <c r="AV21" s="27"/>
      <c r="AW21" s="27"/>
      <c r="AX21" s="27"/>
      <c r="AY21" s="27"/>
      <c r="AZ21" s="27"/>
      <c r="BA21" s="27"/>
      <c r="BB21" s="27"/>
      <c r="BC21" s="27"/>
      <c r="BD21" s="27"/>
      <c r="BE21" s="27"/>
    </row>
    <row r="22" spans="1:58" s="28" customFormat="1" ht="13.8">
      <c r="A22" s="89"/>
      <c r="B22" s="89"/>
      <c r="C22" s="135" t="s">
        <v>7</v>
      </c>
      <c r="D22" s="145"/>
      <c r="E22" s="145"/>
      <c r="F22" s="145"/>
      <c r="G22" s="145"/>
      <c r="H22" s="145"/>
      <c r="I22" s="145"/>
      <c r="J22" s="145"/>
      <c r="K22" s="145"/>
      <c r="L22" s="145"/>
      <c r="M22" s="145"/>
      <c r="N22" s="145"/>
      <c r="O22" s="145"/>
      <c r="P22" s="145"/>
      <c r="Q22" s="145"/>
      <c r="R22" s="225">
        <v>19118575</v>
      </c>
      <c r="S22" s="225">
        <v>-118088.96999999508</v>
      </c>
      <c r="T22" s="243">
        <f>SUM(R22+S22)</f>
        <v>19000486.030000005</v>
      </c>
      <c r="U22" s="225">
        <f>+AD22</f>
        <v>18984254.000000004</v>
      </c>
      <c r="V22" s="225">
        <f>+AE22</f>
        <v>18984254.000000004</v>
      </c>
      <c r="W22" s="243">
        <f t="shared" si="1"/>
        <v>16232.030000001192</v>
      </c>
      <c r="X22" s="142"/>
      <c r="Y22" s="29" t="str">
        <f t="shared" si="2"/>
        <v>Correcto</v>
      </c>
      <c r="Z22" s="211" t="s">
        <v>318</v>
      </c>
      <c r="AA22" s="252">
        <v>19118575</v>
      </c>
      <c r="AB22" s="201">
        <f>+AC22-AA22</f>
        <v>-118088.96999999508</v>
      </c>
      <c r="AC22" s="201">
        <v>19000486.030000005</v>
      </c>
      <c r="AD22" s="201">
        <v>18984254.000000004</v>
      </c>
      <c r="AE22" s="201">
        <v>18984254.000000004</v>
      </c>
      <c r="AF22" s="27"/>
      <c r="AG22" s="284" t="s">
        <v>318</v>
      </c>
      <c r="AH22" s="252">
        <v>19118575</v>
      </c>
      <c r="AI22" s="252">
        <v>19000486.030000005</v>
      </c>
      <c r="AJ22" s="252">
        <v>18984254.000000004</v>
      </c>
      <c r="AK22" s="252">
        <v>18984254.000000004</v>
      </c>
      <c r="AL22" s="27"/>
      <c r="AM22" s="27"/>
      <c r="AN22" s="27"/>
      <c r="AO22" s="27"/>
      <c r="AP22" s="27"/>
      <c r="AQ22" s="27"/>
      <c r="AR22" s="27"/>
      <c r="AS22" s="27"/>
      <c r="AT22" s="27"/>
      <c r="AU22" s="27"/>
      <c r="AV22" s="27"/>
      <c r="AW22" s="27"/>
      <c r="AX22" s="27"/>
      <c r="AY22" s="27"/>
      <c r="AZ22" s="27"/>
      <c r="BA22" s="27"/>
      <c r="BB22" s="27"/>
      <c r="BC22" s="27"/>
      <c r="BD22" s="27"/>
      <c r="BE22" s="27"/>
    </row>
    <row r="23" spans="1:58" s="28" customFormat="1" ht="13.8">
      <c r="A23" s="89"/>
      <c r="B23" s="89"/>
      <c r="C23" s="147" t="s">
        <v>0</v>
      </c>
      <c r="D23" s="148"/>
      <c r="E23" s="148"/>
      <c r="F23" s="148"/>
      <c r="G23" s="148"/>
      <c r="H23" s="148"/>
      <c r="I23" s="148"/>
      <c r="J23" s="148"/>
      <c r="K23" s="148"/>
      <c r="L23" s="148"/>
      <c r="M23" s="148"/>
      <c r="N23" s="148"/>
      <c r="O23" s="148"/>
      <c r="P23" s="148"/>
      <c r="Q23" s="148"/>
      <c r="R23" s="225">
        <v>180045194</v>
      </c>
      <c r="S23" s="225">
        <v>-4822630.430000037</v>
      </c>
      <c r="T23" s="244">
        <f t="shared" si="0"/>
        <v>175222563.56999996</v>
      </c>
      <c r="U23" s="225">
        <f>+AD23</f>
        <v>171886701.29999998</v>
      </c>
      <c r="V23" s="225">
        <f>+AE23</f>
        <v>171886701.29999998</v>
      </c>
      <c r="W23" s="244">
        <f t="shared" si="1"/>
        <v>3335862.2699999809</v>
      </c>
      <c r="X23" s="142"/>
      <c r="Y23" s="29" t="str">
        <f t="shared" si="2"/>
        <v>Correcto</v>
      </c>
      <c r="Z23" s="211" t="s">
        <v>319</v>
      </c>
      <c r="AA23" s="252">
        <v>180045194</v>
      </c>
      <c r="AB23" s="201">
        <f>+AC23-AA23</f>
        <v>-4822630.430000037</v>
      </c>
      <c r="AC23" s="201">
        <v>175222563.56999996</v>
      </c>
      <c r="AD23" s="201">
        <v>171886701.29999998</v>
      </c>
      <c r="AE23" s="201">
        <v>171886701.29999998</v>
      </c>
      <c r="AF23" s="27"/>
      <c r="AG23" s="284" t="s">
        <v>319</v>
      </c>
      <c r="AH23" s="252">
        <v>180045194</v>
      </c>
      <c r="AI23" s="252">
        <v>175222563.56999996</v>
      </c>
      <c r="AJ23" s="252">
        <v>171886701.29999998</v>
      </c>
      <c r="AK23" s="252">
        <v>171886701.29999998</v>
      </c>
      <c r="AL23" s="27"/>
      <c r="AM23" s="27"/>
      <c r="AN23" s="27"/>
      <c r="AO23" s="27"/>
      <c r="AP23" s="27"/>
      <c r="AQ23" s="27"/>
      <c r="AR23" s="27"/>
      <c r="AS23" s="27"/>
      <c r="AT23" s="27"/>
      <c r="AU23" s="27"/>
      <c r="AV23" s="27"/>
      <c r="AW23" s="27"/>
      <c r="AX23" s="27"/>
      <c r="AY23" s="27"/>
      <c r="AZ23" s="27"/>
      <c r="BA23" s="27"/>
      <c r="BB23" s="27"/>
      <c r="BC23" s="27"/>
      <c r="BD23" s="27"/>
      <c r="BE23" s="27"/>
    </row>
    <row r="24" spans="1:58" s="28" customFormat="1" ht="4.2" customHeight="1">
      <c r="A24" s="89"/>
      <c r="B24" s="89"/>
      <c r="C24" s="89"/>
      <c r="D24" s="89"/>
      <c r="E24" s="89"/>
      <c r="F24" s="89"/>
      <c r="G24" s="89"/>
      <c r="H24" s="89"/>
      <c r="I24" s="89"/>
      <c r="J24" s="89"/>
      <c r="K24" s="89"/>
      <c r="L24" s="89"/>
      <c r="M24" s="89"/>
      <c r="N24" s="89"/>
      <c r="O24" s="89"/>
      <c r="P24" s="89"/>
      <c r="Q24" s="90"/>
      <c r="R24" s="240"/>
      <c r="S24" s="240"/>
      <c r="T24" s="240"/>
      <c r="U24" s="240"/>
      <c r="V24" s="240"/>
      <c r="W24" s="240"/>
      <c r="X24" s="142"/>
      <c r="Y24" s="29"/>
      <c r="Z24" s="27"/>
      <c r="AB24" s="27"/>
      <c r="AC24" s="27"/>
      <c r="AD24" s="27"/>
      <c r="AE24" s="27"/>
      <c r="AF24" s="27"/>
      <c r="AL24" s="27"/>
      <c r="AM24" s="27"/>
      <c r="AN24" s="27"/>
      <c r="AO24" s="27"/>
      <c r="AP24" s="27"/>
      <c r="AQ24" s="27"/>
      <c r="AR24" s="27"/>
      <c r="AS24" s="27"/>
      <c r="AT24" s="27"/>
      <c r="AU24" s="27"/>
      <c r="AV24" s="27"/>
      <c r="AW24" s="27"/>
      <c r="AX24" s="27"/>
      <c r="AY24" s="27"/>
      <c r="AZ24" s="27"/>
      <c r="BA24" s="27"/>
      <c r="BB24" s="27"/>
      <c r="BC24" s="27"/>
      <c r="BD24" s="27"/>
      <c r="BE24" s="27"/>
    </row>
    <row r="25" spans="1:58" s="28" customFormat="1" ht="7.65" customHeight="1">
      <c r="A25" s="89"/>
      <c r="B25" s="143" t="s">
        <v>217</v>
      </c>
      <c r="C25" s="93"/>
      <c r="D25" s="93"/>
      <c r="E25" s="93"/>
      <c r="F25" s="93"/>
      <c r="G25" s="93"/>
      <c r="H25" s="93"/>
      <c r="I25" s="93"/>
      <c r="J25" s="93"/>
      <c r="K25" s="93"/>
      <c r="L25" s="93"/>
      <c r="M25" s="93"/>
      <c r="N25" s="93"/>
      <c r="O25" s="93"/>
      <c r="P25" s="93"/>
      <c r="Q25" s="94"/>
      <c r="R25" s="241">
        <f>SUM(R27:R33)</f>
        <v>2619259311</v>
      </c>
      <c r="S25" s="241">
        <f>SUM(S27:S33)</f>
        <v>67568282.10000217</v>
      </c>
      <c r="T25" s="241">
        <f>SUM(R25+S25)</f>
        <v>2686827593.1000023</v>
      </c>
      <c r="U25" s="241">
        <f>SUM(U27:U33)</f>
        <v>2682110474.77</v>
      </c>
      <c r="V25" s="241">
        <f>SUM(V27:V33)</f>
        <v>2658987448.1099997</v>
      </c>
      <c r="W25" s="241">
        <f>SUM(T25-U25)</f>
        <v>4717118.3300023079</v>
      </c>
      <c r="X25" s="142"/>
      <c r="Y25" s="29" t="str">
        <f>IF(OR(U25=V25,U25&gt;V25),"Correcto","Incorrecto")</f>
        <v>Correcto</v>
      </c>
      <c r="Z25" s="27"/>
      <c r="AB25" s="27"/>
      <c r="AC25" s="27"/>
      <c r="AD25" s="27"/>
      <c r="AE25" s="27"/>
      <c r="AF25" s="27"/>
      <c r="AL25" s="27"/>
      <c r="AM25" s="27"/>
      <c r="AN25" s="27"/>
      <c r="AO25" s="27"/>
      <c r="AP25" s="27"/>
      <c r="AQ25" s="27"/>
      <c r="AR25" s="27"/>
      <c r="AS25" s="27"/>
      <c r="AT25" s="27"/>
      <c r="AU25" s="27"/>
      <c r="AV25" s="27"/>
      <c r="AW25" s="27"/>
      <c r="AX25" s="27"/>
      <c r="AY25" s="27"/>
      <c r="AZ25" s="27"/>
      <c r="BA25" s="27"/>
      <c r="BB25" s="27"/>
      <c r="BC25" s="27"/>
      <c r="BD25" s="27"/>
      <c r="BE25" s="27"/>
    </row>
    <row r="26" spans="1:58" s="28" customFormat="1" ht="4.2" customHeight="1">
      <c r="A26" s="89"/>
      <c r="B26" s="89"/>
      <c r="C26" s="89"/>
      <c r="D26" s="89"/>
      <c r="E26" s="89"/>
      <c r="F26" s="89"/>
      <c r="G26" s="89"/>
      <c r="H26" s="89"/>
      <c r="I26" s="89"/>
      <c r="J26" s="89"/>
      <c r="K26" s="89"/>
      <c r="L26" s="89"/>
      <c r="M26" s="89"/>
      <c r="N26" s="89"/>
      <c r="O26" s="89"/>
      <c r="P26" s="89"/>
      <c r="Q26" s="90"/>
      <c r="R26" s="240"/>
      <c r="S26" s="240"/>
      <c r="T26" s="240"/>
      <c r="U26" s="240"/>
      <c r="V26" s="240"/>
      <c r="W26" s="240"/>
      <c r="X26" s="142"/>
      <c r="Y26" s="29"/>
      <c r="Z26" s="27"/>
      <c r="AB26" s="27"/>
      <c r="AC26" s="27"/>
      <c r="AD26" s="27"/>
      <c r="AE26" s="27"/>
      <c r="AF26" s="27"/>
      <c r="AL26" s="27"/>
      <c r="AM26" s="27"/>
      <c r="AN26" s="27"/>
      <c r="AO26" s="27"/>
      <c r="AP26" s="27"/>
      <c r="AQ26" s="27"/>
      <c r="AR26" s="27"/>
      <c r="AS26" s="27"/>
      <c r="AT26" s="27"/>
      <c r="AU26" s="27"/>
      <c r="AV26" s="27"/>
      <c r="AW26" s="27"/>
      <c r="AX26" s="27"/>
      <c r="AY26" s="27"/>
      <c r="AZ26" s="27"/>
      <c r="BA26" s="27"/>
      <c r="BB26" s="27"/>
      <c r="BC26" s="27"/>
      <c r="BD26" s="27"/>
      <c r="BE26" s="27"/>
    </row>
    <row r="27" spans="1:58" s="28" customFormat="1" ht="13.8">
      <c r="A27" s="89"/>
      <c r="B27" s="89"/>
      <c r="C27" s="134" t="s">
        <v>8</v>
      </c>
      <c r="D27" s="93"/>
      <c r="E27" s="93"/>
      <c r="F27" s="93"/>
      <c r="G27" s="93"/>
      <c r="H27" s="93"/>
      <c r="I27" s="93"/>
      <c r="J27" s="93"/>
      <c r="K27" s="93"/>
      <c r="L27" s="93"/>
      <c r="M27" s="93"/>
      <c r="N27" s="93"/>
      <c r="O27" s="93"/>
      <c r="P27" s="93"/>
      <c r="Q27" s="93"/>
      <c r="R27" s="225">
        <v>188485139</v>
      </c>
      <c r="S27" s="225">
        <v>-54940109.689999983</v>
      </c>
      <c r="T27" s="242">
        <f>SUM(R27+S27)</f>
        <v>133545029.31000002</v>
      </c>
      <c r="U27" s="225">
        <v>133400942.33000003</v>
      </c>
      <c r="V27" s="225">
        <v>133400942.33000003</v>
      </c>
      <c r="W27" s="242">
        <f t="shared" ref="W27:W33" si="3">SUM(T27-U27)</f>
        <v>144086.97999998927</v>
      </c>
      <c r="X27" s="142"/>
      <c r="Y27" s="29" t="str">
        <f t="shared" ref="Y27:Y33" si="4">IF(OR(U27=V27,U27&gt;V27),"Correcto","Incorrecto")</f>
        <v>Correcto</v>
      </c>
      <c r="Z27" s="211" t="s">
        <v>320</v>
      </c>
      <c r="AA27" s="252">
        <v>188485139</v>
      </c>
      <c r="AB27" s="201">
        <f>+AC27-AA27</f>
        <v>-54940109.689999983</v>
      </c>
      <c r="AC27" s="201">
        <v>133545029.31000002</v>
      </c>
      <c r="AD27" s="201">
        <v>133400942.33000003</v>
      </c>
      <c r="AE27" s="201">
        <v>133400942.33000003</v>
      </c>
      <c r="AF27" s="27"/>
      <c r="AG27" s="284" t="s">
        <v>320</v>
      </c>
      <c r="AH27" s="252">
        <v>188485139</v>
      </c>
      <c r="AI27" s="252">
        <v>133545029.31000002</v>
      </c>
      <c r="AJ27" s="252">
        <v>133400942.33000003</v>
      </c>
      <c r="AK27" s="252">
        <v>133400942.33000003</v>
      </c>
      <c r="AL27" s="27"/>
      <c r="AM27" s="27"/>
      <c r="AN27" s="27"/>
      <c r="AO27" s="27"/>
      <c r="AP27" s="27"/>
      <c r="AQ27" s="27"/>
      <c r="AR27" s="27"/>
      <c r="AS27" s="27"/>
      <c r="AT27" s="27"/>
      <c r="AU27" s="27"/>
      <c r="AV27" s="27"/>
      <c r="AW27" s="27"/>
      <c r="AX27" s="27"/>
      <c r="AY27" s="27"/>
      <c r="AZ27" s="27"/>
      <c r="BA27" s="27"/>
      <c r="BB27" s="27"/>
      <c r="BC27" s="27"/>
      <c r="BD27" s="27"/>
      <c r="BE27" s="27"/>
      <c r="BF27" s="27"/>
    </row>
    <row r="28" spans="1:58" s="28" customFormat="1" ht="13.8">
      <c r="A28" s="89"/>
      <c r="B28" s="89"/>
      <c r="C28" s="135" t="s">
        <v>9</v>
      </c>
      <c r="D28" s="145"/>
      <c r="E28" s="145"/>
      <c r="F28" s="145"/>
      <c r="G28" s="145"/>
      <c r="H28" s="145"/>
      <c r="I28" s="145"/>
      <c r="J28" s="145"/>
      <c r="K28" s="145"/>
      <c r="L28" s="145"/>
      <c r="M28" s="145"/>
      <c r="N28" s="145"/>
      <c r="O28" s="145"/>
      <c r="P28" s="145"/>
      <c r="Q28" s="145"/>
      <c r="R28" s="225">
        <v>2045805285</v>
      </c>
      <c r="S28" s="225">
        <v>120389574.53000212</v>
      </c>
      <c r="T28" s="243">
        <f t="shared" ref="T27:T33" si="5">SUM(R28+S28)</f>
        <v>2166194859.5300021</v>
      </c>
      <c r="U28" s="225">
        <v>2163475234.2599998</v>
      </c>
      <c r="V28" s="225">
        <v>2163475234.2599998</v>
      </c>
      <c r="W28" s="243">
        <f t="shared" si="3"/>
        <v>2719625.2700023651</v>
      </c>
      <c r="X28" s="142"/>
      <c r="Y28" s="29" t="str">
        <f t="shared" si="4"/>
        <v>Correcto</v>
      </c>
      <c r="Z28" s="211" t="s">
        <v>321</v>
      </c>
      <c r="AA28" s="252">
        <v>2045805285</v>
      </c>
      <c r="AB28" s="201">
        <f>+AC28-AA28</f>
        <v>120389574.53000212</v>
      </c>
      <c r="AC28" s="201">
        <v>2166194859.5300021</v>
      </c>
      <c r="AD28" s="201">
        <v>2163475234.2599998</v>
      </c>
      <c r="AE28" s="201">
        <v>2163475234.2599998</v>
      </c>
      <c r="AF28" s="27"/>
      <c r="AG28" s="284" t="s">
        <v>321</v>
      </c>
      <c r="AH28" s="252">
        <v>2045805285</v>
      </c>
      <c r="AI28" s="252">
        <v>2166194859.5300021</v>
      </c>
      <c r="AJ28" s="252">
        <v>2163475234.2599998</v>
      </c>
      <c r="AK28" s="252">
        <v>2163475234.2599998</v>
      </c>
      <c r="AL28" s="27"/>
      <c r="AM28" s="27"/>
      <c r="AN28" s="27"/>
      <c r="AO28" s="27"/>
      <c r="AP28" s="27"/>
      <c r="AQ28" s="27"/>
      <c r="AR28" s="27"/>
      <c r="AS28" s="27"/>
      <c r="AT28" s="27"/>
      <c r="AU28" s="27"/>
      <c r="AV28" s="27"/>
      <c r="AW28" s="27"/>
      <c r="AX28" s="27"/>
      <c r="AY28" s="27"/>
      <c r="AZ28" s="27"/>
      <c r="BA28" s="27"/>
      <c r="BB28" s="27"/>
      <c r="BC28" s="27"/>
      <c r="BD28" s="27"/>
      <c r="BE28" s="27"/>
      <c r="BF28" s="27"/>
    </row>
    <row r="29" spans="1:58" s="28" customFormat="1" ht="13.8">
      <c r="A29" s="89"/>
      <c r="B29" s="89"/>
      <c r="C29" s="135" t="s">
        <v>10</v>
      </c>
      <c r="D29" s="145"/>
      <c r="E29" s="145"/>
      <c r="F29" s="145"/>
      <c r="G29" s="145"/>
      <c r="H29" s="145"/>
      <c r="I29" s="145"/>
      <c r="J29" s="145"/>
      <c r="K29" s="145"/>
      <c r="L29" s="145"/>
      <c r="M29" s="145"/>
      <c r="N29" s="145"/>
      <c r="O29" s="145"/>
      <c r="P29" s="145"/>
      <c r="Q29" s="145"/>
      <c r="R29" s="225">
        <v>24223442</v>
      </c>
      <c r="S29" s="225">
        <v>4602679.3800000027</v>
      </c>
      <c r="T29" s="243">
        <f t="shared" si="5"/>
        <v>28826121.380000003</v>
      </c>
      <c r="U29" s="225">
        <v>28826121.380000003</v>
      </c>
      <c r="V29" s="225">
        <v>28645621.380000003</v>
      </c>
      <c r="W29" s="243">
        <f t="shared" si="3"/>
        <v>0</v>
      </c>
      <c r="X29" s="142"/>
      <c r="Y29" s="29" t="str">
        <f t="shared" si="4"/>
        <v>Correcto</v>
      </c>
      <c r="Z29" s="211" t="s">
        <v>322</v>
      </c>
      <c r="AA29" s="252">
        <v>24223442</v>
      </c>
      <c r="AB29" s="201">
        <f>+AC29-AA29</f>
        <v>4602679.3800000027</v>
      </c>
      <c r="AC29" s="201">
        <v>28826121.380000003</v>
      </c>
      <c r="AD29" s="201">
        <v>28826121.380000003</v>
      </c>
      <c r="AE29" s="201">
        <v>28826121.380000003</v>
      </c>
      <c r="AF29" s="27"/>
      <c r="AG29" s="284" t="s">
        <v>322</v>
      </c>
      <c r="AH29" s="252">
        <v>24223442</v>
      </c>
      <c r="AI29" s="252">
        <v>28826121.380000003</v>
      </c>
      <c r="AJ29" s="252">
        <v>28826121.380000003</v>
      </c>
      <c r="AK29" s="252">
        <v>28826121.380000003</v>
      </c>
      <c r="AL29" s="27"/>
      <c r="AM29" s="27"/>
      <c r="AN29" s="27"/>
      <c r="AO29" s="27"/>
      <c r="AP29" s="27"/>
      <c r="AQ29" s="27"/>
      <c r="AR29" s="27"/>
      <c r="AS29" s="27"/>
      <c r="AT29" s="27"/>
      <c r="AU29" s="27"/>
      <c r="AV29" s="27"/>
      <c r="AW29" s="27"/>
      <c r="AX29" s="27"/>
      <c r="AY29" s="27"/>
      <c r="AZ29" s="27"/>
      <c r="BA29" s="27"/>
      <c r="BB29" s="27"/>
      <c r="BC29" s="27"/>
      <c r="BD29" s="27"/>
      <c r="BE29" s="27"/>
      <c r="BF29" s="27"/>
    </row>
    <row r="30" spans="1:58" s="28" customFormat="1" ht="13.8">
      <c r="A30" s="89"/>
      <c r="B30" s="89"/>
      <c r="C30" s="135" t="s">
        <v>11</v>
      </c>
      <c r="D30" s="145"/>
      <c r="E30" s="145"/>
      <c r="F30" s="145"/>
      <c r="G30" s="145"/>
      <c r="H30" s="145"/>
      <c r="I30" s="145"/>
      <c r="J30" s="145"/>
      <c r="K30" s="145"/>
      <c r="L30" s="145"/>
      <c r="M30" s="145"/>
      <c r="N30" s="145"/>
      <c r="O30" s="145"/>
      <c r="P30" s="145"/>
      <c r="Q30" s="145"/>
      <c r="R30" s="225">
        <v>203081656</v>
      </c>
      <c r="S30" s="225">
        <v>6868133.5600000322</v>
      </c>
      <c r="T30" s="243">
        <f t="shared" si="5"/>
        <v>209949789.56000003</v>
      </c>
      <c r="U30" s="225">
        <v>209858587.27000004</v>
      </c>
      <c r="V30" s="225">
        <v>209858587.27000004</v>
      </c>
      <c r="W30" s="243">
        <f t="shared" si="3"/>
        <v>91202.289999991655</v>
      </c>
      <c r="X30" s="142"/>
      <c r="Y30" s="29" t="str">
        <f t="shared" si="4"/>
        <v>Correcto</v>
      </c>
      <c r="Z30" s="211" t="s">
        <v>323</v>
      </c>
      <c r="AA30" s="252">
        <v>203081656</v>
      </c>
      <c r="AB30" s="201">
        <f>+AC30-AA30</f>
        <v>6868133.5600000322</v>
      </c>
      <c r="AC30" s="201">
        <v>209949789.56000003</v>
      </c>
      <c r="AD30" s="201">
        <v>209858587.27000004</v>
      </c>
      <c r="AE30" s="201">
        <v>209858587.27000004</v>
      </c>
      <c r="AF30" s="27"/>
      <c r="AG30" s="284" t="s">
        <v>323</v>
      </c>
      <c r="AH30" s="252">
        <v>203081656</v>
      </c>
      <c r="AI30" s="252">
        <v>209949789.56000003</v>
      </c>
      <c r="AJ30" s="252">
        <v>209858587.27000004</v>
      </c>
      <c r="AK30" s="252">
        <v>209858587.27000004</v>
      </c>
      <c r="AL30" s="27"/>
      <c r="AM30" s="27"/>
      <c r="AN30" s="27"/>
      <c r="AO30" s="27"/>
      <c r="AP30" s="27"/>
      <c r="AQ30" s="27"/>
      <c r="AR30" s="27"/>
      <c r="AS30" s="27"/>
      <c r="AT30" s="27"/>
      <c r="AU30" s="27"/>
      <c r="AV30" s="27"/>
      <c r="AW30" s="27"/>
      <c r="AX30" s="27"/>
      <c r="AY30" s="27"/>
      <c r="AZ30" s="27"/>
      <c r="BA30" s="27"/>
      <c r="BB30" s="27"/>
      <c r="BC30" s="27"/>
      <c r="BD30" s="27"/>
      <c r="BE30" s="27"/>
      <c r="BF30" s="27"/>
    </row>
    <row r="31" spans="1:58" s="28" customFormat="1" ht="13.8">
      <c r="A31" s="89"/>
      <c r="B31" s="89"/>
      <c r="C31" s="135" t="s">
        <v>12</v>
      </c>
      <c r="D31" s="145"/>
      <c r="E31" s="145"/>
      <c r="F31" s="145"/>
      <c r="G31" s="145"/>
      <c r="H31" s="145"/>
      <c r="I31" s="145"/>
      <c r="J31" s="145"/>
      <c r="K31" s="145"/>
      <c r="L31" s="145"/>
      <c r="M31" s="145"/>
      <c r="N31" s="145"/>
      <c r="O31" s="145"/>
      <c r="P31" s="145"/>
      <c r="Q31" s="145"/>
      <c r="R31" s="225"/>
      <c r="S31" s="225"/>
      <c r="T31" s="243">
        <f t="shared" si="5"/>
        <v>0</v>
      </c>
      <c r="U31" s="225">
        <v>0</v>
      </c>
      <c r="V31" s="225">
        <v>0</v>
      </c>
      <c r="W31" s="243">
        <f t="shared" si="3"/>
        <v>0</v>
      </c>
      <c r="X31" s="142"/>
      <c r="Y31" s="29" t="str">
        <f t="shared" si="4"/>
        <v>Correcto</v>
      </c>
      <c r="AF31" s="27"/>
      <c r="AL31" s="27"/>
      <c r="AM31" s="27"/>
      <c r="AN31" s="27"/>
      <c r="AO31" s="27"/>
      <c r="AP31" s="27"/>
      <c r="AQ31" s="27"/>
      <c r="AR31" s="27"/>
      <c r="AS31" s="27"/>
      <c r="AT31" s="27"/>
      <c r="AU31" s="27"/>
      <c r="AV31" s="27"/>
      <c r="AW31" s="27"/>
      <c r="AX31" s="27"/>
      <c r="AY31" s="27"/>
      <c r="AZ31" s="27"/>
      <c r="BA31" s="27"/>
      <c r="BB31" s="27"/>
      <c r="BC31" s="27"/>
      <c r="BD31" s="27"/>
      <c r="BE31" s="27"/>
      <c r="BF31" s="27"/>
    </row>
    <row r="32" spans="1:58" s="28" customFormat="1" ht="13.8">
      <c r="A32" s="89"/>
      <c r="B32" s="89"/>
      <c r="C32" s="135" t="s">
        <v>13</v>
      </c>
      <c r="D32" s="145"/>
      <c r="E32" s="145"/>
      <c r="F32" s="145"/>
      <c r="G32" s="145"/>
      <c r="H32" s="145"/>
      <c r="I32" s="145"/>
      <c r="J32" s="145"/>
      <c r="K32" s="145"/>
      <c r="L32" s="145"/>
      <c r="M32" s="145"/>
      <c r="N32" s="145"/>
      <c r="O32" s="145"/>
      <c r="P32" s="145"/>
      <c r="Q32" s="145"/>
      <c r="R32" s="225">
        <v>91673799</v>
      </c>
      <c r="S32" s="225">
        <v>-4494385.4800000042</v>
      </c>
      <c r="T32" s="243">
        <f>SUM(R32+S32)</f>
        <v>87179413.519999996</v>
      </c>
      <c r="U32" s="225">
        <v>85752260.109999999</v>
      </c>
      <c r="V32" s="225">
        <v>80401938.939999998</v>
      </c>
      <c r="W32" s="243">
        <f t="shared" si="3"/>
        <v>1427153.4099999964</v>
      </c>
      <c r="X32" s="142"/>
      <c r="Y32" s="29" t="str">
        <f t="shared" si="4"/>
        <v>Correcto</v>
      </c>
      <c r="Z32" s="211" t="s">
        <v>324</v>
      </c>
      <c r="AA32" s="252">
        <v>91673799</v>
      </c>
      <c r="AB32" s="201">
        <f t="shared" ref="AB32:AB33" si="6">+AC32-AA32</f>
        <v>-4494385.4800000042</v>
      </c>
      <c r="AC32" s="201">
        <v>87179413.519999996</v>
      </c>
      <c r="AD32" s="201">
        <v>85752260.109999999</v>
      </c>
      <c r="AE32" s="201">
        <v>85510200.110000014</v>
      </c>
      <c r="AF32" s="27"/>
      <c r="AG32" s="284" t="s">
        <v>324</v>
      </c>
      <c r="AH32" s="252">
        <v>91673799</v>
      </c>
      <c r="AI32" s="252">
        <v>87179413.519999996</v>
      </c>
      <c r="AJ32" s="252">
        <v>85752260.109999999</v>
      </c>
      <c r="AK32" s="252">
        <v>85510200.110000014</v>
      </c>
      <c r="AL32" s="27"/>
      <c r="AM32" s="27"/>
      <c r="AN32" s="27"/>
      <c r="AO32" s="27"/>
      <c r="AP32" s="27"/>
      <c r="AQ32" s="27"/>
      <c r="AR32" s="27"/>
      <c r="AS32" s="27"/>
      <c r="AT32" s="27"/>
      <c r="AU32" s="27"/>
      <c r="AV32" s="27"/>
      <c r="AW32" s="27"/>
      <c r="AX32" s="27"/>
      <c r="AY32" s="27"/>
      <c r="AZ32" s="27"/>
      <c r="BA32" s="27"/>
      <c r="BB32" s="27"/>
      <c r="BC32" s="27"/>
      <c r="BD32" s="27"/>
      <c r="BE32" s="27"/>
      <c r="BF32" s="27"/>
    </row>
    <row r="33" spans="1:58" s="28" customFormat="1" ht="13.8">
      <c r="A33" s="89"/>
      <c r="B33" s="89"/>
      <c r="C33" s="147" t="s">
        <v>14</v>
      </c>
      <c r="D33" s="148"/>
      <c r="E33" s="148"/>
      <c r="F33" s="148"/>
      <c r="G33" s="148"/>
      <c r="H33" s="148"/>
      <c r="I33" s="148"/>
      <c r="J33" s="148"/>
      <c r="K33" s="148"/>
      <c r="L33" s="148"/>
      <c r="M33" s="148"/>
      <c r="N33" s="148"/>
      <c r="O33" s="148"/>
      <c r="P33" s="148"/>
      <c r="Q33" s="148"/>
      <c r="R33" s="225">
        <v>65989990</v>
      </c>
      <c r="S33" s="225">
        <v>-4857610.200000003</v>
      </c>
      <c r="T33" s="244">
        <f t="shared" si="5"/>
        <v>61132379.799999997</v>
      </c>
      <c r="U33" s="225">
        <v>60797329.419999994</v>
      </c>
      <c r="V33" s="225">
        <v>43205123.929999992</v>
      </c>
      <c r="W33" s="244">
        <f t="shared" si="3"/>
        <v>335050.38000000268</v>
      </c>
      <c r="X33" s="142"/>
      <c r="Y33" s="29" t="str">
        <f t="shared" si="4"/>
        <v>Correcto</v>
      </c>
      <c r="Z33" s="211" t="s">
        <v>325</v>
      </c>
      <c r="AA33" s="252">
        <v>65989990</v>
      </c>
      <c r="AB33" s="201">
        <f t="shared" si="6"/>
        <v>-4857610.200000003</v>
      </c>
      <c r="AC33" s="201">
        <v>61132379.799999997</v>
      </c>
      <c r="AD33" s="201">
        <v>60797329.419999994</v>
      </c>
      <c r="AE33" s="201">
        <v>60442280.119999997</v>
      </c>
      <c r="AF33" s="27"/>
      <c r="AG33" s="284" t="s">
        <v>325</v>
      </c>
      <c r="AH33" s="252">
        <v>65989990</v>
      </c>
      <c r="AI33" s="252">
        <v>61132379.799999997</v>
      </c>
      <c r="AJ33" s="252">
        <v>60797329.419999994</v>
      </c>
      <c r="AK33" s="252">
        <v>60442280.119999997</v>
      </c>
      <c r="AL33" s="27"/>
      <c r="AM33" s="27"/>
      <c r="AN33" s="27"/>
      <c r="AO33" s="27"/>
      <c r="AP33" s="27"/>
      <c r="AQ33" s="27"/>
      <c r="AR33" s="27"/>
      <c r="AS33" s="27"/>
      <c r="AT33" s="27"/>
      <c r="AU33" s="27"/>
      <c r="AV33" s="27"/>
      <c r="AW33" s="27"/>
      <c r="AX33" s="27"/>
      <c r="AY33" s="27"/>
      <c r="AZ33" s="27"/>
      <c r="BA33" s="27"/>
      <c r="BB33" s="27"/>
      <c r="BC33" s="27"/>
      <c r="BD33" s="27"/>
      <c r="BE33" s="27"/>
      <c r="BF33" s="27"/>
    </row>
    <row r="34" spans="1:58" s="28" customFormat="1" ht="13.8">
      <c r="A34" s="89"/>
      <c r="B34" s="89"/>
      <c r="C34" s="89"/>
      <c r="D34" s="89"/>
      <c r="E34" s="89"/>
      <c r="F34" s="89"/>
      <c r="G34" s="89"/>
      <c r="H34" s="89"/>
      <c r="I34" s="89"/>
      <c r="J34" s="89"/>
      <c r="K34" s="89"/>
      <c r="L34" s="89"/>
      <c r="M34" s="89"/>
      <c r="N34" s="89"/>
      <c r="O34" s="89"/>
      <c r="P34" s="89"/>
      <c r="Q34" s="90"/>
      <c r="R34" s="240"/>
      <c r="S34" s="240"/>
      <c r="T34" s="240"/>
      <c r="U34" s="240"/>
      <c r="V34" s="240"/>
      <c r="W34" s="240"/>
      <c r="X34" s="142"/>
      <c r="Y34" s="29"/>
      <c r="Z34" s="27"/>
      <c r="AB34" s="27"/>
      <c r="AC34" s="27"/>
      <c r="AD34" s="27"/>
      <c r="AE34" s="27"/>
      <c r="AF34" s="27"/>
      <c r="AL34" s="27"/>
      <c r="AM34" s="27"/>
      <c r="AN34" s="27"/>
      <c r="AO34" s="27"/>
      <c r="AP34" s="27"/>
      <c r="AQ34" s="27"/>
      <c r="AR34" s="27"/>
      <c r="AS34" s="27"/>
      <c r="AT34" s="27"/>
      <c r="AU34" s="27"/>
      <c r="AV34" s="27"/>
      <c r="AW34" s="27"/>
      <c r="AX34" s="27"/>
      <c r="AY34" s="27"/>
      <c r="AZ34" s="27"/>
      <c r="BA34" s="27"/>
      <c r="BB34" s="27"/>
      <c r="BC34" s="27"/>
      <c r="BD34" s="27"/>
      <c r="BE34" s="27"/>
    </row>
    <row r="35" spans="1:58" s="28" customFormat="1" ht="7.65" customHeight="1">
      <c r="A35" s="89"/>
      <c r="B35" s="143" t="s">
        <v>218</v>
      </c>
      <c r="C35" s="93"/>
      <c r="D35" s="93"/>
      <c r="E35" s="93"/>
      <c r="F35" s="93"/>
      <c r="G35" s="93"/>
      <c r="H35" s="93"/>
      <c r="I35" s="93"/>
      <c r="J35" s="93"/>
      <c r="K35" s="93"/>
      <c r="L35" s="93"/>
      <c r="M35" s="93"/>
      <c r="N35" s="93"/>
      <c r="O35" s="93"/>
      <c r="P35" s="93"/>
      <c r="Q35" s="94"/>
      <c r="R35" s="241">
        <f>SUM(R37:R45)</f>
        <v>68410862</v>
      </c>
      <c r="S35" s="241">
        <f>SUM(S37:S45)</f>
        <v>41266866.989999995</v>
      </c>
      <c r="T35" s="241">
        <f>SUM(R35+S35)</f>
        <v>109677728.98999999</v>
      </c>
      <c r="U35" s="241">
        <f>SUM(U37:U45)</f>
        <v>109603206.48</v>
      </c>
      <c r="V35" s="241">
        <f>SUM(V37:V45)</f>
        <v>109560905.48</v>
      </c>
      <c r="W35" s="241">
        <f>SUM(T35-U35)</f>
        <v>74522.509999990463</v>
      </c>
      <c r="X35" s="142"/>
      <c r="Y35" s="29" t="str">
        <f>IF(OR(U35=V35,U35&gt;V35),"Correcto","Incorrecto")</f>
        <v>Correcto</v>
      </c>
      <c r="Z35" s="27"/>
      <c r="AB35" s="27"/>
      <c r="AC35" s="27"/>
      <c r="AD35" s="27"/>
      <c r="AE35" s="27"/>
      <c r="AF35" s="27"/>
      <c r="AL35" s="27"/>
      <c r="AM35" s="27"/>
      <c r="AN35" s="27"/>
      <c r="AO35" s="27"/>
      <c r="AP35" s="27"/>
      <c r="AQ35" s="27"/>
      <c r="AR35" s="27"/>
      <c r="AS35" s="27"/>
      <c r="AT35" s="27"/>
      <c r="AU35" s="27"/>
      <c r="AV35" s="27"/>
      <c r="AW35" s="27"/>
      <c r="AX35" s="27"/>
      <c r="AY35" s="27"/>
      <c r="AZ35" s="27"/>
      <c r="BA35" s="27"/>
      <c r="BB35" s="27"/>
      <c r="BC35" s="27"/>
      <c r="BD35" s="27"/>
      <c r="BE35" s="27"/>
    </row>
    <row r="36" spans="1:58" s="28" customFormat="1" ht="9" customHeight="1">
      <c r="A36" s="89"/>
      <c r="B36" s="89"/>
      <c r="C36" s="89"/>
      <c r="D36" s="89"/>
      <c r="E36" s="89"/>
      <c r="F36" s="89"/>
      <c r="G36" s="89"/>
      <c r="H36" s="89"/>
      <c r="I36" s="89"/>
      <c r="J36" s="89"/>
      <c r="K36" s="89"/>
      <c r="L36" s="89"/>
      <c r="M36" s="89"/>
      <c r="N36" s="89"/>
      <c r="O36" s="89"/>
      <c r="P36" s="89"/>
      <c r="Q36" s="90"/>
      <c r="R36" s="240"/>
      <c r="S36" s="240"/>
      <c r="T36" s="240"/>
      <c r="U36" s="240"/>
      <c r="V36" s="240"/>
      <c r="W36" s="240"/>
      <c r="X36" s="142"/>
      <c r="Y36" s="29"/>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row>
    <row r="37" spans="1:58" s="28" customFormat="1" ht="13.8">
      <c r="A37" s="89"/>
      <c r="B37" s="89"/>
      <c r="C37" s="134" t="s">
        <v>15</v>
      </c>
      <c r="D37" s="93"/>
      <c r="E37" s="93"/>
      <c r="F37" s="93"/>
      <c r="G37" s="93"/>
      <c r="H37" s="93"/>
      <c r="I37" s="93"/>
      <c r="J37" s="93"/>
      <c r="K37" s="93"/>
      <c r="L37" s="93"/>
      <c r="M37" s="93"/>
      <c r="N37" s="93"/>
      <c r="O37" s="93"/>
      <c r="P37" s="93"/>
      <c r="Q37" s="93"/>
      <c r="R37" s="225">
        <v>35776852</v>
      </c>
      <c r="S37" s="225">
        <v>41266866.989999995</v>
      </c>
      <c r="T37" s="242">
        <f t="shared" ref="T37:T45" si="7">SUM(R37+S37)</f>
        <v>77043718.989999995</v>
      </c>
      <c r="U37" s="225">
        <v>77039566.480000004</v>
      </c>
      <c r="V37" s="225">
        <v>77039566.480000004</v>
      </c>
      <c r="W37" s="242">
        <f>SUM(T37-U37)</f>
        <v>4152.5099999904633</v>
      </c>
      <c r="X37" s="142"/>
      <c r="Y37" s="29" t="str">
        <f t="shared" ref="Y37:Y45" si="8">IF(OR(U37=V37,U37&gt;V37),"Correcto","Incorrecto")</f>
        <v>Correcto</v>
      </c>
      <c r="Z37" s="211" t="s">
        <v>326</v>
      </c>
      <c r="AA37" s="252">
        <v>35776852</v>
      </c>
      <c r="AB37" s="201">
        <f t="shared" ref="AB37:AB38" si="9">+AC37-AA37</f>
        <v>41266866.989999995</v>
      </c>
      <c r="AC37" s="201">
        <v>77043718.989999995</v>
      </c>
      <c r="AD37" s="201">
        <v>77039566.480000004</v>
      </c>
      <c r="AE37" s="201">
        <v>77039566.480000004</v>
      </c>
      <c r="AF37" s="27"/>
      <c r="AG37" s="284" t="s">
        <v>326</v>
      </c>
      <c r="AH37" s="252">
        <v>35776852</v>
      </c>
      <c r="AI37" s="252">
        <v>77043718.989999995</v>
      </c>
      <c r="AJ37" s="252">
        <v>77039566.480000004</v>
      </c>
      <c r="AK37" s="252">
        <v>77039566.480000004</v>
      </c>
      <c r="AL37" s="27"/>
      <c r="AM37" s="27"/>
      <c r="AN37" s="27"/>
      <c r="AO37" s="27"/>
      <c r="AP37" s="27"/>
      <c r="AQ37" s="27"/>
      <c r="AR37" s="27"/>
      <c r="AS37" s="27"/>
      <c r="AT37" s="27"/>
      <c r="AU37" s="27"/>
      <c r="AV37" s="27"/>
      <c r="AW37" s="27"/>
      <c r="AX37" s="27"/>
      <c r="AY37" s="27"/>
      <c r="AZ37" s="27"/>
      <c r="BA37" s="27"/>
      <c r="BB37" s="27"/>
      <c r="BC37" s="27"/>
      <c r="BD37" s="27"/>
      <c r="BE37" s="27"/>
      <c r="BF37" s="27"/>
    </row>
    <row r="38" spans="1:58" s="28" customFormat="1" ht="13.8">
      <c r="A38" s="89"/>
      <c r="B38" s="89"/>
      <c r="C38" s="135" t="s">
        <v>16</v>
      </c>
      <c r="D38" s="145"/>
      <c r="E38" s="145"/>
      <c r="F38" s="145"/>
      <c r="G38" s="145"/>
      <c r="H38" s="145"/>
      <c r="I38" s="145"/>
      <c r="J38" s="145"/>
      <c r="K38" s="145"/>
      <c r="L38" s="145"/>
      <c r="M38" s="145"/>
      <c r="N38" s="145"/>
      <c r="O38" s="145"/>
      <c r="P38" s="145"/>
      <c r="Q38" s="145"/>
      <c r="R38" s="225">
        <v>32634010</v>
      </c>
      <c r="S38" s="225">
        <v>0</v>
      </c>
      <c r="T38" s="243">
        <f t="shared" si="7"/>
        <v>32634010</v>
      </c>
      <c r="U38" s="225">
        <v>32563640</v>
      </c>
      <c r="V38" s="225">
        <v>32521339</v>
      </c>
      <c r="W38" s="243">
        <f t="shared" ref="W38:W45" si="10">SUM(T38-U38)</f>
        <v>70370</v>
      </c>
      <c r="X38" s="142"/>
      <c r="Y38" s="29" t="str">
        <f t="shared" si="8"/>
        <v>Correcto</v>
      </c>
      <c r="Z38" s="211" t="s">
        <v>327</v>
      </c>
      <c r="AA38" s="252">
        <v>32634010</v>
      </c>
      <c r="AB38" s="201">
        <f t="shared" si="9"/>
        <v>0</v>
      </c>
      <c r="AC38" s="201">
        <v>32634010</v>
      </c>
      <c r="AD38" s="201">
        <v>32563640</v>
      </c>
      <c r="AE38" s="201">
        <v>32663640</v>
      </c>
      <c r="AF38" s="27"/>
      <c r="AG38" s="284" t="s">
        <v>327</v>
      </c>
      <c r="AH38" s="252">
        <v>32634010</v>
      </c>
      <c r="AI38" s="252">
        <v>32634010</v>
      </c>
      <c r="AJ38" s="252">
        <v>32563640</v>
      </c>
      <c r="AK38" s="252">
        <v>32663640</v>
      </c>
      <c r="AL38" s="27"/>
      <c r="AM38" s="27"/>
      <c r="AN38" s="27"/>
      <c r="AO38" s="27"/>
      <c r="AP38" s="27"/>
      <c r="AQ38" s="27"/>
      <c r="AR38" s="27"/>
      <c r="AS38" s="27"/>
      <c r="AT38" s="27"/>
      <c r="AU38" s="27"/>
      <c r="AV38" s="27"/>
      <c r="AW38" s="27"/>
      <c r="AX38" s="27"/>
      <c r="AY38" s="27"/>
      <c r="AZ38" s="27"/>
      <c r="BA38" s="27"/>
      <c r="BB38" s="27"/>
      <c r="BC38" s="27"/>
      <c r="BD38" s="27"/>
      <c r="BE38" s="27"/>
      <c r="BF38" s="27"/>
    </row>
    <row r="39" spans="1:58" s="28" customFormat="1" ht="13.8">
      <c r="A39" s="89"/>
      <c r="B39" s="89"/>
      <c r="C39" s="135" t="s">
        <v>17</v>
      </c>
      <c r="D39" s="145"/>
      <c r="E39" s="145"/>
      <c r="F39" s="145"/>
      <c r="G39" s="145"/>
      <c r="H39" s="145"/>
      <c r="I39" s="145"/>
      <c r="J39" s="145"/>
      <c r="K39" s="145"/>
      <c r="L39" s="145"/>
      <c r="M39" s="145"/>
      <c r="N39" s="145"/>
      <c r="O39" s="145"/>
      <c r="P39" s="145"/>
      <c r="Q39" s="145"/>
      <c r="R39" s="225">
        <v>0</v>
      </c>
      <c r="S39" s="225">
        <v>0</v>
      </c>
      <c r="T39" s="243">
        <f t="shared" si="7"/>
        <v>0</v>
      </c>
      <c r="U39" s="225">
        <v>0</v>
      </c>
      <c r="V39" s="225">
        <v>0</v>
      </c>
      <c r="W39" s="243">
        <f t="shared" si="10"/>
        <v>0</v>
      </c>
      <c r="X39" s="142"/>
      <c r="Y39" s="29" t="str">
        <f t="shared" si="8"/>
        <v>Correcto</v>
      </c>
      <c r="AA39" s="389">
        <f>SUM(AA22:AA38)</f>
        <v>2886833942</v>
      </c>
      <c r="AB39" s="389">
        <f t="shared" ref="AB39:AE39" si="11">SUM(AB22:AB38)</f>
        <v>103894429.69000213</v>
      </c>
      <c r="AC39" s="389">
        <f t="shared" si="11"/>
        <v>2990728371.690002</v>
      </c>
      <c r="AD39" s="389">
        <f t="shared" si="11"/>
        <v>2982584636.5500002</v>
      </c>
      <c r="AE39" s="389">
        <f t="shared" si="11"/>
        <v>2982087527.25</v>
      </c>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row>
    <row r="40" spans="1:58" s="28" customFormat="1" ht="13.8">
      <c r="A40" s="89"/>
      <c r="B40" s="89"/>
      <c r="C40" s="135" t="s">
        <v>18</v>
      </c>
      <c r="D40" s="145"/>
      <c r="E40" s="145"/>
      <c r="F40" s="145"/>
      <c r="G40" s="145"/>
      <c r="H40" s="145"/>
      <c r="I40" s="145"/>
      <c r="J40" s="145"/>
      <c r="K40" s="145"/>
      <c r="L40" s="145"/>
      <c r="M40" s="145"/>
      <c r="N40" s="145"/>
      <c r="O40" s="145"/>
      <c r="P40" s="145"/>
      <c r="Q40" s="145"/>
      <c r="R40" s="225">
        <v>0</v>
      </c>
      <c r="S40" s="225">
        <v>0</v>
      </c>
      <c r="T40" s="243">
        <f t="shared" si="7"/>
        <v>0</v>
      </c>
      <c r="U40" s="225">
        <v>0</v>
      </c>
      <c r="V40" s="225">
        <v>0</v>
      </c>
      <c r="W40" s="243">
        <f t="shared" si="10"/>
        <v>0</v>
      </c>
      <c r="X40" s="142"/>
      <c r="Y40" s="29" t="str">
        <f t="shared" si="8"/>
        <v>Correcto</v>
      </c>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row>
    <row r="41" spans="1:58" s="28" customFormat="1" ht="9" customHeight="1">
      <c r="A41" s="89"/>
      <c r="B41" s="89"/>
      <c r="C41" s="135" t="s">
        <v>19</v>
      </c>
      <c r="D41" s="145"/>
      <c r="E41" s="145"/>
      <c r="F41" s="145"/>
      <c r="G41" s="145"/>
      <c r="H41" s="145"/>
      <c r="I41" s="145"/>
      <c r="J41" s="145"/>
      <c r="K41" s="145"/>
      <c r="L41" s="145"/>
      <c r="M41" s="145"/>
      <c r="N41" s="145"/>
      <c r="O41" s="145"/>
      <c r="P41" s="145"/>
      <c r="Q41" s="145"/>
      <c r="R41" s="225">
        <v>0</v>
      </c>
      <c r="S41" s="225">
        <v>0</v>
      </c>
      <c r="T41" s="243">
        <f t="shared" si="7"/>
        <v>0</v>
      </c>
      <c r="U41" s="225">
        <v>0</v>
      </c>
      <c r="V41" s="225">
        <v>0</v>
      </c>
      <c r="W41" s="243">
        <f t="shared" si="10"/>
        <v>0</v>
      </c>
      <c r="X41" s="142"/>
      <c r="Y41" s="29" t="str">
        <f t="shared" si="8"/>
        <v>Correcto</v>
      </c>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row>
    <row r="42" spans="1:58" s="28" customFormat="1" ht="9" customHeight="1">
      <c r="A42" s="89"/>
      <c r="B42" s="89"/>
      <c r="C42" s="135" t="s">
        <v>20</v>
      </c>
      <c r="D42" s="145"/>
      <c r="E42" s="145"/>
      <c r="F42" s="145"/>
      <c r="G42" s="145"/>
      <c r="H42" s="145"/>
      <c r="I42" s="145"/>
      <c r="J42" s="145"/>
      <c r="K42" s="145"/>
      <c r="L42" s="145"/>
      <c r="M42" s="145"/>
      <c r="N42" s="145"/>
      <c r="O42" s="145"/>
      <c r="P42" s="145"/>
      <c r="Q42" s="145"/>
      <c r="R42" s="225">
        <v>0</v>
      </c>
      <c r="S42" s="225">
        <v>0</v>
      </c>
      <c r="T42" s="243">
        <f t="shared" si="7"/>
        <v>0</v>
      </c>
      <c r="U42" s="225">
        <v>0</v>
      </c>
      <c r="V42" s="225">
        <v>0</v>
      </c>
      <c r="W42" s="243">
        <f t="shared" si="10"/>
        <v>0</v>
      </c>
      <c r="X42" s="142"/>
      <c r="Y42" s="29" t="str">
        <f t="shared" si="8"/>
        <v>Correcto</v>
      </c>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row>
    <row r="43" spans="1:58" s="28" customFormat="1" ht="9" customHeight="1">
      <c r="A43" s="89"/>
      <c r="B43" s="89"/>
      <c r="C43" s="135" t="s">
        <v>21</v>
      </c>
      <c r="D43" s="145"/>
      <c r="E43" s="145"/>
      <c r="F43" s="145"/>
      <c r="G43" s="145"/>
      <c r="H43" s="145"/>
      <c r="I43" s="145"/>
      <c r="J43" s="145"/>
      <c r="K43" s="145"/>
      <c r="L43" s="145"/>
      <c r="M43" s="145"/>
      <c r="N43" s="145"/>
      <c r="O43" s="145"/>
      <c r="P43" s="145"/>
      <c r="Q43" s="145"/>
      <c r="R43" s="225">
        <v>0</v>
      </c>
      <c r="S43" s="225">
        <v>0</v>
      </c>
      <c r="T43" s="243">
        <f t="shared" si="7"/>
        <v>0</v>
      </c>
      <c r="U43" s="225">
        <v>0</v>
      </c>
      <c r="V43" s="225">
        <v>0</v>
      </c>
      <c r="W43" s="243">
        <f t="shared" si="10"/>
        <v>0</v>
      </c>
      <c r="X43" s="142"/>
      <c r="Y43" s="29" t="str">
        <f t="shared" si="8"/>
        <v>Correcto</v>
      </c>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row>
    <row r="44" spans="1:58" s="28" customFormat="1" ht="9" customHeight="1">
      <c r="A44" s="89"/>
      <c r="B44" s="89"/>
      <c r="C44" s="135" t="s">
        <v>22</v>
      </c>
      <c r="D44" s="145"/>
      <c r="E44" s="145"/>
      <c r="F44" s="145"/>
      <c r="G44" s="145"/>
      <c r="H44" s="145"/>
      <c r="I44" s="145"/>
      <c r="J44" s="145"/>
      <c r="K44" s="145"/>
      <c r="L44" s="145"/>
      <c r="M44" s="145"/>
      <c r="N44" s="145"/>
      <c r="O44" s="145"/>
      <c r="P44" s="145"/>
      <c r="Q44" s="145"/>
      <c r="R44" s="225">
        <v>0</v>
      </c>
      <c r="S44" s="225">
        <v>0</v>
      </c>
      <c r="T44" s="243">
        <f t="shared" si="7"/>
        <v>0</v>
      </c>
      <c r="U44" s="225">
        <v>0</v>
      </c>
      <c r="V44" s="225">
        <v>0</v>
      </c>
      <c r="W44" s="243">
        <f t="shared" si="10"/>
        <v>0</v>
      </c>
      <c r="X44" s="142"/>
      <c r="Y44" s="29" t="str">
        <f t="shared" si="8"/>
        <v>Correcto</v>
      </c>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row>
    <row r="45" spans="1:58" s="28" customFormat="1" ht="9" customHeight="1">
      <c r="A45" s="89"/>
      <c r="B45" s="89"/>
      <c r="C45" s="147" t="s">
        <v>23</v>
      </c>
      <c r="D45" s="148"/>
      <c r="E45" s="148"/>
      <c r="F45" s="148"/>
      <c r="G45" s="148"/>
      <c r="H45" s="148"/>
      <c r="I45" s="148"/>
      <c r="J45" s="148"/>
      <c r="K45" s="148"/>
      <c r="L45" s="148"/>
      <c r="M45" s="148"/>
      <c r="N45" s="148"/>
      <c r="O45" s="148"/>
      <c r="P45" s="148"/>
      <c r="Q45" s="148"/>
      <c r="R45" s="225">
        <v>0</v>
      </c>
      <c r="S45" s="225">
        <v>0</v>
      </c>
      <c r="T45" s="244">
        <f t="shared" si="7"/>
        <v>0</v>
      </c>
      <c r="U45" s="225">
        <v>0</v>
      </c>
      <c r="V45" s="225">
        <v>0</v>
      </c>
      <c r="W45" s="244">
        <f t="shared" si="10"/>
        <v>0</v>
      </c>
      <c r="X45" s="142"/>
      <c r="Y45" s="29" t="str">
        <f t="shared" si="8"/>
        <v>Correcto</v>
      </c>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row>
    <row r="46" spans="1:58" s="28" customFormat="1" ht="4.2" customHeight="1">
      <c r="A46" s="89"/>
      <c r="B46" s="89"/>
      <c r="C46" s="149"/>
      <c r="D46" s="89"/>
      <c r="E46" s="89"/>
      <c r="F46" s="89"/>
      <c r="G46" s="89"/>
      <c r="H46" s="89"/>
      <c r="I46" s="89"/>
      <c r="J46" s="89"/>
      <c r="K46" s="89"/>
      <c r="L46" s="89"/>
      <c r="M46" s="89"/>
      <c r="N46" s="89"/>
      <c r="O46" s="89"/>
      <c r="P46" s="89"/>
      <c r="Q46" s="89"/>
      <c r="R46" s="224"/>
      <c r="S46" s="224"/>
      <c r="T46" s="224"/>
      <c r="U46" s="224"/>
      <c r="V46" s="224"/>
      <c r="W46" s="224"/>
      <c r="X46" s="142"/>
      <c r="Y46" s="29"/>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row>
    <row r="47" spans="1:58" s="28" customFormat="1" ht="7.65" customHeight="1">
      <c r="A47" s="89"/>
      <c r="B47" s="143" t="s">
        <v>219</v>
      </c>
      <c r="C47" s="93"/>
      <c r="D47" s="93"/>
      <c r="E47" s="93"/>
      <c r="F47" s="93"/>
      <c r="G47" s="93"/>
      <c r="H47" s="93"/>
      <c r="I47" s="93"/>
      <c r="J47" s="93"/>
      <c r="K47" s="93"/>
      <c r="L47" s="93"/>
      <c r="M47" s="93"/>
      <c r="N47" s="93"/>
      <c r="O47" s="93"/>
      <c r="P47" s="93"/>
      <c r="Q47" s="94"/>
      <c r="R47" s="241">
        <f>SUM(R49:R52)</f>
        <v>0</v>
      </c>
      <c r="S47" s="241">
        <f>SUM(S49:S52)</f>
        <v>0</v>
      </c>
      <c r="T47" s="241">
        <f>SUM(R47+S47)</f>
        <v>0</v>
      </c>
      <c r="U47" s="241">
        <f>SUM(U49:U52)</f>
        <v>0</v>
      </c>
      <c r="V47" s="241">
        <f>SUM(V49:V52)</f>
        <v>0</v>
      </c>
      <c r="W47" s="241">
        <f>SUM(T47-U47)</f>
        <v>0</v>
      </c>
      <c r="X47" s="142"/>
      <c r="Y47" s="29" t="str">
        <f>IF(OR(U47=V47,U47&gt;V47),"Correcto","Incorrecto")</f>
        <v>Correcto</v>
      </c>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row>
    <row r="48" spans="1:58" s="28" customFormat="1" ht="4.2" customHeight="1">
      <c r="A48" s="89"/>
      <c r="B48" s="89"/>
      <c r="C48" s="89"/>
      <c r="D48" s="89"/>
      <c r="E48" s="89"/>
      <c r="F48" s="89"/>
      <c r="G48" s="89"/>
      <c r="H48" s="89"/>
      <c r="I48" s="89"/>
      <c r="J48" s="89"/>
      <c r="K48" s="89"/>
      <c r="L48" s="89"/>
      <c r="M48" s="89"/>
      <c r="N48" s="89"/>
      <c r="O48" s="89"/>
      <c r="P48" s="89"/>
      <c r="Q48" s="90"/>
      <c r="R48" s="240"/>
      <c r="S48" s="240"/>
      <c r="T48" s="240"/>
      <c r="U48" s="240"/>
      <c r="V48" s="240"/>
      <c r="W48" s="240"/>
      <c r="X48" s="142"/>
      <c r="Y48" s="29"/>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row>
    <row r="49" spans="1:57" s="28" customFormat="1" ht="9" customHeight="1">
      <c r="A49" s="89"/>
      <c r="B49" s="89"/>
      <c r="C49" s="134" t="s">
        <v>220</v>
      </c>
      <c r="D49" s="93"/>
      <c r="E49" s="93"/>
      <c r="F49" s="93"/>
      <c r="G49" s="93"/>
      <c r="H49" s="93"/>
      <c r="I49" s="93"/>
      <c r="J49" s="93"/>
      <c r="K49" s="93"/>
      <c r="L49" s="93"/>
      <c r="M49" s="93"/>
      <c r="N49" s="93"/>
      <c r="O49" s="93"/>
      <c r="P49" s="93"/>
      <c r="Q49" s="93"/>
      <c r="R49" s="225">
        <v>0</v>
      </c>
      <c r="S49" s="225">
        <v>0</v>
      </c>
      <c r="T49" s="242">
        <f>SUM(R49+S49)</f>
        <v>0</v>
      </c>
      <c r="U49" s="225">
        <v>0</v>
      </c>
      <c r="V49" s="225">
        <v>0</v>
      </c>
      <c r="W49" s="242">
        <f>SUM(T49-U49)</f>
        <v>0</v>
      </c>
      <c r="X49" s="142"/>
      <c r="Y49" s="29" t="str">
        <f t="shared" ref="Y49:Y52" si="12">IF(OR(U49=V49,U49&gt;V49),"Correcto","Incorrecto")</f>
        <v>Correcto</v>
      </c>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row>
    <row r="50" spans="1:57" s="28" customFormat="1" ht="9" customHeight="1">
      <c r="A50" s="89"/>
      <c r="B50" s="89"/>
      <c r="C50" s="135" t="s">
        <v>221</v>
      </c>
      <c r="D50" s="145"/>
      <c r="E50" s="145"/>
      <c r="F50" s="145"/>
      <c r="G50" s="145"/>
      <c r="H50" s="145"/>
      <c r="I50" s="145"/>
      <c r="J50" s="145"/>
      <c r="K50" s="145"/>
      <c r="L50" s="145"/>
      <c r="M50" s="145"/>
      <c r="N50" s="145"/>
      <c r="O50" s="145"/>
      <c r="P50" s="145"/>
      <c r="Q50" s="145"/>
      <c r="R50" s="225">
        <v>0</v>
      </c>
      <c r="S50" s="225">
        <v>0</v>
      </c>
      <c r="T50" s="243">
        <f>SUM(R50+S50)</f>
        <v>0</v>
      </c>
      <c r="U50" s="225">
        <v>0</v>
      </c>
      <c r="V50" s="225">
        <v>0</v>
      </c>
      <c r="W50" s="243">
        <f>SUM(T50-U50)</f>
        <v>0</v>
      </c>
      <c r="X50" s="142"/>
      <c r="Y50" s="29" t="str">
        <f t="shared" si="12"/>
        <v>Correcto</v>
      </c>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row>
    <row r="51" spans="1:57" s="28" customFormat="1" ht="9" customHeight="1">
      <c r="A51" s="89"/>
      <c r="B51" s="89"/>
      <c r="C51" s="135" t="s">
        <v>24</v>
      </c>
      <c r="D51" s="145"/>
      <c r="E51" s="145"/>
      <c r="F51" s="145"/>
      <c r="G51" s="145"/>
      <c r="H51" s="145"/>
      <c r="I51" s="145"/>
      <c r="J51" s="145"/>
      <c r="K51" s="145"/>
      <c r="L51" s="145"/>
      <c r="M51" s="145"/>
      <c r="N51" s="145"/>
      <c r="O51" s="145"/>
      <c r="P51" s="145"/>
      <c r="Q51" s="145"/>
      <c r="R51" s="225">
        <v>0</v>
      </c>
      <c r="S51" s="225">
        <v>0</v>
      </c>
      <c r="T51" s="243">
        <f>SUM(R51+S51)</f>
        <v>0</v>
      </c>
      <c r="U51" s="225">
        <v>0</v>
      </c>
      <c r="V51" s="225">
        <v>0</v>
      </c>
      <c r="W51" s="243">
        <f>SUM(T51-U51)</f>
        <v>0</v>
      </c>
      <c r="X51" s="142"/>
      <c r="Y51" s="29" t="str">
        <f t="shared" si="12"/>
        <v>Correcto</v>
      </c>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row>
    <row r="52" spans="1:57" s="28" customFormat="1" ht="9" customHeight="1">
      <c r="A52" s="89"/>
      <c r="B52" s="89"/>
      <c r="C52" s="147" t="s">
        <v>25</v>
      </c>
      <c r="D52" s="148"/>
      <c r="E52" s="148"/>
      <c r="F52" s="148"/>
      <c r="G52" s="148"/>
      <c r="H52" s="148"/>
      <c r="I52" s="148"/>
      <c r="J52" s="148"/>
      <c r="K52" s="148"/>
      <c r="L52" s="148"/>
      <c r="M52" s="148"/>
      <c r="N52" s="148"/>
      <c r="O52" s="148"/>
      <c r="P52" s="148"/>
      <c r="Q52" s="148"/>
      <c r="R52" s="225">
        <v>0</v>
      </c>
      <c r="S52" s="225">
        <v>0</v>
      </c>
      <c r="T52" s="244">
        <f>SUM(R52+S52)</f>
        <v>0</v>
      </c>
      <c r="U52" s="225">
        <v>0</v>
      </c>
      <c r="V52" s="225">
        <v>0</v>
      </c>
      <c r="W52" s="244">
        <f>SUM(T52-U52)</f>
        <v>0</v>
      </c>
      <c r="X52" s="142"/>
      <c r="Y52" s="29" t="str">
        <f t="shared" si="12"/>
        <v>Correcto</v>
      </c>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row>
    <row r="53" spans="1:57" s="28" customFormat="1" ht="4.2" customHeight="1" thickBot="1">
      <c r="A53" s="89"/>
      <c r="B53" s="89"/>
      <c r="C53" s="89"/>
      <c r="D53" s="89"/>
      <c r="E53" s="89"/>
      <c r="F53" s="89"/>
      <c r="G53" s="89"/>
      <c r="H53" s="89"/>
      <c r="I53" s="89"/>
      <c r="J53" s="89"/>
      <c r="K53" s="89"/>
      <c r="L53" s="89"/>
      <c r="M53" s="89"/>
      <c r="N53" s="89"/>
      <c r="O53" s="89"/>
      <c r="P53" s="89"/>
      <c r="Q53" s="90"/>
      <c r="R53" s="240"/>
      <c r="S53" s="240"/>
      <c r="T53" s="240"/>
      <c r="U53" s="240"/>
      <c r="V53" s="240"/>
      <c r="W53" s="240"/>
      <c r="X53" s="142"/>
      <c r="Y53" s="29"/>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row>
    <row r="54" spans="1:57" s="28" customFormat="1" ht="10.5" customHeight="1" thickTop="1">
      <c r="A54" s="99"/>
      <c r="B54" s="100" t="s">
        <v>138</v>
      </c>
      <c r="C54" s="101"/>
      <c r="D54" s="101"/>
      <c r="E54" s="101"/>
      <c r="F54" s="101"/>
      <c r="G54" s="101"/>
      <c r="H54" s="101"/>
      <c r="I54" s="101"/>
      <c r="J54" s="101"/>
      <c r="K54" s="101"/>
      <c r="L54" s="101"/>
      <c r="M54" s="101"/>
      <c r="N54" s="101"/>
      <c r="O54" s="101"/>
      <c r="P54" s="101"/>
      <c r="Q54" s="101"/>
      <c r="R54" s="245">
        <f>SUM(R14+R25+R35+R47)</f>
        <v>2886833942</v>
      </c>
      <c r="S54" s="245">
        <f>SUM(S14+S25+S35+S47)</f>
        <v>103894429.69000213</v>
      </c>
      <c r="T54" s="245">
        <f>SUM(R54+S54)</f>
        <v>2990728371.690002</v>
      </c>
      <c r="U54" s="245">
        <f>SUM(U14+U25+U35+U47)</f>
        <v>2982584636.5500002</v>
      </c>
      <c r="V54" s="245">
        <f>SUM(V14+V25+V35+V47)</f>
        <v>2959419308.8899999</v>
      </c>
      <c r="W54" s="245">
        <f>SUM(T54-U54)</f>
        <v>8143735.1400017738</v>
      </c>
      <c r="X54" s="150"/>
      <c r="Y54" s="29" t="str">
        <f>IF(OR(U54=V54,U54&gt;V54),"Correcto","Incorrecto")</f>
        <v>Correcto</v>
      </c>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row>
    <row r="55" spans="1:57" s="28" customFormat="1" ht="7.65" customHeight="1">
      <c r="A55" s="89"/>
      <c r="B55" s="151"/>
      <c r="C55" s="115"/>
      <c r="D55" s="115"/>
      <c r="E55" s="115"/>
      <c r="F55" s="115"/>
      <c r="G55" s="115"/>
      <c r="H55" s="115"/>
      <c r="I55" s="115"/>
      <c r="J55" s="115"/>
      <c r="K55" s="115"/>
      <c r="L55" s="115"/>
      <c r="M55" s="115"/>
      <c r="N55" s="115"/>
      <c r="O55" s="115"/>
      <c r="P55" s="115"/>
      <c r="Q55" s="115"/>
      <c r="R55" s="246"/>
      <c r="S55" s="246"/>
      <c r="T55" s="246"/>
      <c r="U55" s="246"/>
      <c r="V55" s="246"/>
      <c r="W55" s="246"/>
      <c r="X55" s="113"/>
      <c r="Y55" s="26"/>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row>
    <row r="56" spans="1:57" s="28" customFormat="1" ht="10.8" customHeight="1">
      <c r="A56" s="89"/>
      <c r="B56" s="285" t="s">
        <v>240</v>
      </c>
      <c r="C56" s="285"/>
      <c r="D56" s="285"/>
      <c r="E56" s="285"/>
      <c r="F56" s="285"/>
      <c r="G56" s="285"/>
      <c r="H56" s="287"/>
      <c r="I56" s="287"/>
      <c r="J56" s="287"/>
      <c r="K56" s="287"/>
      <c r="L56" s="287"/>
      <c r="M56" s="287"/>
      <c r="N56" s="287"/>
      <c r="O56" s="287"/>
      <c r="P56" s="111"/>
      <c r="Q56" s="109"/>
      <c r="R56" s="228" t="s">
        <v>242</v>
      </c>
      <c r="S56" s="229"/>
      <c r="T56" s="229"/>
      <c r="U56" s="229"/>
      <c r="V56" s="246"/>
      <c r="W56" s="246"/>
      <c r="X56" s="113"/>
      <c r="Y56" s="26"/>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row>
    <row r="57" spans="1:57" s="28" customFormat="1" ht="12" customHeight="1">
      <c r="A57" s="89"/>
      <c r="B57" s="109"/>
      <c r="C57" s="110"/>
      <c r="D57" s="108"/>
      <c r="E57" s="108"/>
      <c r="F57" s="108"/>
      <c r="G57" s="108"/>
      <c r="H57" s="292" t="s">
        <v>280</v>
      </c>
      <c r="I57" s="292"/>
      <c r="J57" s="292"/>
      <c r="K57" s="292"/>
      <c r="L57" s="292"/>
      <c r="M57" s="292"/>
      <c r="N57" s="292"/>
      <c r="O57" s="292"/>
      <c r="P57" s="111"/>
      <c r="Q57" s="109"/>
      <c r="R57" s="228"/>
      <c r="S57" s="296" t="s">
        <v>328</v>
      </c>
      <c r="T57" s="296"/>
      <c r="U57" s="296"/>
      <c r="V57" s="246"/>
      <c r="W57" s="246"/>
      <c r="X57" s="113"/>
      <c r="Y57" s="26"/>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row>
    <row r="58" spans="1:57" s="28" customFormat="1" ht="23.4" customHeight="1">
      <c r="A58" s="25"/>
      <c r="B58" s="63"/>
      <c r="C58" s="31"/>
      <c r="D58" s="31"/>
      <c r="E58" s="31"/>
      <c r="F58" s="31"/>
      <c r="G58" s="31"/>
      <c r="H58" s="292" t="s">
        <v>281</v>
      </c>
      <c r="I58" s="293"/>
      <c r="J58" s="293"/>
      <c r="K58" s="293"/>
      <c r="L58" s="293"/>
      <c r="M58" s="293"/>
      <c r="N58" s="293"/>
      <c r="O58" s="293"/>
      <c r="P58" s="31"/>
      <c r="Q58" s="31"/>
      <c r="R58" s="247"/>
      <c r="S58" s="294" t="s">
        <v>329</v>
      </c>
      <c r="T58" s="294"/>
      <c r="U58" s="294"/>
      <c r="V58" s="247"/>
      <c r="W58" s="247"/>
      <c r="X58" s="30"/>
      <c r="Y58" s="26"/>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row>
    <row r="59" spans="1:57" s="28" customFormat="1" ht="15.6" customHeight="1">
      <c r="A59" s="123" t="s">
        <v>252</v>
      </c>
      <c r="B59" s="154"/>
      <c r="C59" s="31"/>
      <c r="D59" s="31"/>
      <c r="E59" s="31"/>
      <c r="F59" s="31"/>
      <c r="G59" s="31"/>
      <c r="H59" s="31"/>
      <c r="I59" s="31"/>
      <c r="J59" s="31"/>
      <c r="K59" s="31"/>
      <c r="L59" s="31"/>
      <c r="M59" s="31"/>
      <c r="N59" s="31"/>
      <c r="O59" s="31"/>
      <c r="P59" s="31"/>
      <c r="Q59" s="31"/>
      <c r="R59" s="248"/>
      <c r="S59" s="248"/>
      <c r="T59" s="249"/>
      <c r="U59" s="248"/>
      <c r="V59" s="248"/>
      <c r="W59" s="248"/>
      <c r="X59" s="32"/>
      <c r="Y59" s="26"/>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row>
    <row r="60" spans="1:57" s="37" customFormat="1" ht="7.65" customHeight="1">
      <c r="A60" s="33" t="s">
        <v>222</v>
      </c>
      <c r="B60" s="25"/>
      <c r="C60" s="25"/>
      <c r="D60" s="25"/>
      <c r="E60" s="25"/>
      <c r="F60" s="25"/>
      <c r="G60" s="25"/>
      <c r="H60" s="25"/>
      <c r="I60" s="25"/>
      <c r="J60" s="25"/>
      <c r="K60" s="25"/>
      <c r="L60" s="25"/>
      <c r="M60" s="25"/>
      <c r="N60" s="25"/>
      <c r="O60" s="25"/>
      <c r="P60" s="25"/>
      <c r="Q60" s="25"/>
      <c r="R60" s="250"/>
      <c r="S60" s="250"/>
      <c r="T60" s="250"/>
      <c r="U60" s="250"/>
      <c r="V60" s="250"/>
      <c r="W60" s="232"/>
      <c r="X60" s="35"/>
      <c r="Y60" s="25"/>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row>
    <row r="61" spans="1:57" s="37" customFormat="1" ht="7.65" customHeight="1">
      <c r="A61" s="38"/>
      <c r="B61" s="36"/>
      <c r="C61" s="36"/>
      <c r="D61" s="36"/>
      <c r="E61" s="36"/>
      <c r="F61" s="36"/>
      <c r="G61" s="36"/>
      <c r="H61" s="36"/>
      <c r="I61" s="36"/>
      <c r="J61" s="36"/>
      <c r="K61" s="36"/>
      <c r="L61" s="36"/>
      <c r="M61" s="36"/>
      <c r="N61" s="36"/>
      <c r="O61" s="36"/>
      <c r="P61" s="36"/>
      <c r="Q61" s="36"/>
      <c r="R61" s="208"/>
      <c r="S61" s="208"/>
      <c r="T61" s="208"/>
      <c r="U61" s="208"/>
      <c r="V61" s="208"/>
      <c r="W61" s="251"/>
      <c r="X61" s="40"/>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row>
    <row r="62" spans="1:57" s="28" customFormat="1" ht="7.65" customHeight="1">
      <c r="A62" s="27"/>
      <c r="B62" s="27"/>
      <c r="C62" s="27"/>
      <c r="D62" s="27"/>
      <c r="E62" s="27"/>
      <c r="F62" s="27"/>
      <c r="G62" s="27"/>
      <c r="H62" s="27"/>
      <c r="I62" s="27"/>
      <c r="J62" s="27"/>
      <c r="K62" s="27"/>
      <c r="L62" s="27"/>
      <c r="M62" s="27"/>
      <c r="N62" s="27"/>
      <c r="O62" s="27"/>
      <c r="P62" s="27"/>
      <c r="Q62" s="27"/>
      <c r="R62" s="207"/>
      <c r="S62" s="207"/>
      <c r="T62" s="207"/>
      <c r="U62" s="207"/>
      <c r="V62" s="207"/>
      <c r="W62" s="20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row>
    <row r="63" spans="1:57" s="28" customFormat="1" ht="7.65" customHeight="1">
      <c r="A63" s="27"/>
      <c r="B63" s="27"/>
      <c r="C63" s="27"/>
      <c r="D63" s="27"/>
      <c r="E63" s="27"/>
      <c r="F63" s="27"/>
      <c r="G63" s="27"/>
      <c r="H63" s="27"/>
      <c r="I63" s="27"/>
      <c r="J63" s="27"/>
      <c r="K63" s="27"/>
      <c r="L63" s="27"/>
      <c r="M63" s="27"/>
      <c r="N63" s="27"/>
      <c r="O63" s="27"/>
      <c r="P63" s="27"/>
      <c r="Q63" s="27"/>
      <c r="R63" s="207"/>
      <c r="S63" s="207"/>
      <c r="T63" s="207"/>
      <c r="U63" s="207"/>
      <c r="V63" s="207"/>
      <c r="W63" s="20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row>
    <row r="64" spans="1:57" s="28" customFormat="1" ht="10.5" customHeight="1">
      <c r="A64" s="27"/>
      <c r="B64" s="27"/>
      <c r="C64" s="27"/>
      <c r="D64" s="27"/>
      <c r="E64" s="27"/>
      <c r="F64" s="27"/>
      <c r="G64" s="27"/>
      <c r="H64" s="27"/>
      <c r="I64" s="27"/>
      <c r="J64" s="27"/>
      <c r="K64" s="27"/>
      <c r="L64" s="27"/>
      <c r="M64" s="27"/>
      <c r="N64" s="27"/>
      <c r="O64" s="27"/>
      <c r="P64" s="27"/>
      <c r="Q64" s="27"/>
      <c r="R64" s="207"/>
      <c r="S64" s="207"/>
      <c r="T64" s="207"/>
      <c r="U64" s="207"/>
      <c r="V64" s="207"/>
      <c r="W64" s="20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row>
    <row r="65" spans="1:57" s="28" customFormat="1" ht="10.5" customHeight="1">
      <c r="A65" s="27"/>
      <c r="B65" s="27"/>
      <c r="C65" s="27"/>
      <c r="D65" s="27"/>
      <c r="E65" s="27"/>
      <c r="F65" s="27"/>
      <c r="G65" s="27"/>
      <c r="H65" s="27"/>
      <c r="I65" s="27"/>
      <c r="J65" s="27"/>
      <c r="K65" s="27"/>
      <c r="L65" s="27"/>
      <c r="M65" s="27"/>
      <c r="N65" s="27"/>
      <c r="O65" s="27"/>
      <c r="P65" s="27"/>
      <c r="Q65" s="27"/>
      <c r="R65" s="207"/>
      <c r="S65" s="207"/>
      <c r="T65" s="207"/>
      <c r="U65" s="207"/>
      <c r="V65" s="207"/>
      <c r="W65" s="20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row>
    <row r="66" spans="1:57" s="28" customFormat="1" ht="10.5" customHeight="1">
      <c r="A66" s="27"/>
      <c r="B66" s="27"/>
      <c r="C66" s="27"/>
      <c r="D66" s="27"/>
      <c r="E66" s="27"/>
      <c r="F66" s="27"/>
      <c r="G66" s="27"/>
      <c r="H66" s="27"/>
      <c r="I66" s="27"/>
      <c r="J66" s="27"/>
      <c r="K66" s="27"/>
      <c r="L66" s="27"/>
      <c r="M66" s="27"/>
      <c r="N66" s="27"/>
      <c r="O66" s="27"/>
      <c r="P66" s="27"/>
      <c r="Q66" s="27"/>
      <c r="R66" s="207"/>
      <c r="S66" s="207"/>
      <c r="T66" s="207"/>
      <c r="U66" s="207"/>
      <c r="V66" s="207"/>
      <c r="W66" s="20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row>
    <row r="67" spans="1:57" s="28" customFormat="1" ht="10.5" customHeight="1">
      <c r="A67" s="27"/>
      <c r="B67" s="27"/>
      <c r="C67" s="27"/>
      <c r="D67" s="27"/>
      <c r="E67" s="27"/>
      <c r="F67" s="27"/>
      <c r="G67" s="27"/>
      <c r="H67" s="27"/>
      <c r="I67" s="27"/>
      <c r="J67" s="27"/>
      <c r="K67" s="27"/>
      <c r="L67" s="27"/>
      <c r="M67" s="27"/>
      <c r="N67" s="27"/>
      <c r="O67" s="27"/>
      <c r="P67" s="27"/>
      <c r="Q67" s="27"/>
      <c r="R67" s="207"/>
      <c r="S67" s="207"/>
      <c r="T67" s="207"/>
      <c r="U67" s="207"/>
      <c r="V67" s="207"/>
      <c r="W67" s="20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row>
    <row r="68" spans="1:57" s="28" customFormat="1" ht="10.5" customHeight="1">
      <c r="A68" s="27"/>
      <c r="B68" s="27"/>
      <c r="C68" s="27"/>
      <c r="D68" s="27"/>
      <c r="E68" s="27"/>
      <c r="F68" s="27"/>
      <c r="G68" s="27"/>
      <c r="H68" s="27"/>
      <c r="I68" s="27"/>
      <c r="J68" s="27"/>
      <c r="K68" s="27"/>
      <c r="L68" s="27"/>
      <c r="M68" s="27"/>
      <c r="N68" s="27"/>
      <c r="O68" s="27"/>
      <c r="P68" s="27"/>
      <c r="Q68" s="27"/>
      <c r="R68" s="207"/>
      <c r="S68" s="207"/>
      <c r="T68" s="207"/>
      <c r="U68" s="207"/>
      <c r="V68" s="207"/>
      <c r="W68" s="20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row>
    <row r="69" spans="1:57" s="28" customFormat="1" ht="10.5" customHeight="1">
      <c r="A69" s="27"/>
      <c r="B69" s="27"/>
      <c r="C69" s="27"/>
      <c r="D69" s="27"/>
      <c r="E69" s="27"/>
      <c r="F69" s="27"/>
      <c r="G69" s="27"/>
      <c r="H69" s="27"/>
      <c r="I69" s="27"/>
      <c r="J69" s="27"/>
      <c r="K69" s="27"/>
      <c r="L69" s="27"/>
      <c r="M69" s="27"/>
      <c r="N69" s="27"/>
      <c r="O69" s="27"/>
      <c r="P69" s="27"/>
      <c r="Q69" s="27"/>
      <c r="R69" s="207"/>
      <c r="S69" s="207"/>
      <c r="T69" s="207"/>
      <c r="U69" s="207"/>
      <c r="V69" s="207"/>
      <c r="W69" s="20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row>
    <row r="70" spans="1:57" s="28" customFormat="1" ht="10.5" customHeight="1">
      <c r="A70" s="27"/>
      <c r="B70" s="27"/>
      <c r="C70" s="27"/>
      <c r="D70" s="27"/>
      <c r="E70" s="27"/>
      <c r="F70" s="27"/>
      <c r="G70" s="27"/>
      <c r="H70" s="27"/>
      <c r="I70" s="27"/>
      <c r="J70" s="27"/>
      <c r="K70" s="27"/>
      <c r="L70" s="27"/>
      <c r="M70" s="27"/>
      <c r="N70" s="27"/>
      <c r="O70" s="27"/>
      <c r="P70" s="27"/>
      <c r="Q70" s="27"/>
      <c r="R70" s="207"/>
      <c r="S70" s="207"/>
      <c r="T70" s="207"/>
      <c r="U70" s="207"/>
      <c r="V70" s="207"/>
      <c r="W70" s="20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row>
    <row r="71" spans="1:57" s="28" customFormat="1" ht="13.8">
      <c r="A71" s="27"/>
      <c r="B71" s="27"/>
      <c r="C71" s="27"/>
      <c r="D71" s="27"/>
      <c r="E71" s="27"/>
      <c r="F71" s="27"/>
      <c r="G71" s="27"/>
      <c r="H71" s="27"/>
      <c r="I71" s="27"/>
      <c r="J71" s="27"/>
      <c r="K71" s="27"/>
      <c r="L71" s="27"/>
      <c r="M71" s="27"/>
      <c r="N71" s="27"/>
      <c r="O71" s="27"/>
      <c r="P71" s="27"/>
      <c r="Q71" s="27"/>
      <c r="R71" s="207"/>
      <c r="S71" s="207"/>
      <c r="T71" s="207"/>
      <c r="U71" s="207"/>
      <c r="V71" s="207"/>
      <c r="W71" s="20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row>
    <row r="72" spans="1:57" s="28" customFormat="1" ht="13.8">
      <c r="A72" s="27"/>
      <c r="B72" s="27"/>
      <c r="C72" s="27"/>
      <c r="D72" s="27"/>
      <c r="E72" s="27"/>
      <c r="F72" s="27"/>
      <c r="G72" s="27"/>
      <c r="H72" s="27"/>
      <c r="I72" s="27"/>
      <c r="J72" s="27"/>
      <c r="K72" s="27"/>
      <c r="L72" s="27"/>
      <c r="M72" s="27"/>
      <c r="N72" s="27"/>
      <c r="O72" s="27"/>
      <c r="P72" s="27"/>
      <c r="Q72" s="27"/>
      <c r="R72" s="207"/>
      <c r="S72" s="207"/>
      <c r="T72" s="207"/>
      <c r="U72" s="207"/>
      <c r="V72" s="207"/>
      <c r="W72" s="20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row>
    <row r="73" spans="1:57" s="28" customFormat="1" ht="13.8">
      <c r="A73" s="27"/>
      <c r="B73" s="27"/>
      <c r="C73" s="27"/>
      <c r="D73" s="27"/>
      <c r="E73" s="27"/>
      <c r="F73" s="27"/>
      <c r="G73" s="27"/>
      <c r="H73" s="27"/>
      <c r="I73" s="27"/>
      <c r="J73" s="27"/>
      <c r="K73" s="27"/>
      <c r="L73" s="27"/>
      <c r="M73" s="27"/>
      <c r="N73" s="27"/>
      <c r="O73" s="27"/>
      <c r="P73" s="27"/>
      <c r="Q73" s="27"/>
      <c r="R73" s="207"/>
      <c r="S73" s="207"/>
      <c r="T73" s="207"/>
      <c r="U73" s="207"/>
      <c r="V73" s="207"/>
      <c r="W73" s="20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row>
    <row r="74" spans="1:57" s="28" customFormat="1" ht="13.8">
      <c r="A74" s="27"/>
      <c r="B74" s="27"/>
      <c r="C74" s="27"/>
      <c r="D74" s="27"/>
      <c r="E74" s="27"/>
      <c r="F74" s="27"/>
      <c r="G74" s="27"/>
      <c r="H74" s="27"/>
      <c r="I74" s="27"/>
      <c r="J74" s="27"/>
      <c r="K74" s="27"/>
      <c r="L74" s="27"/>
      <c r="M74" s="27"/>
      <c r="N74" s="27"/>
      <c r="O74" s="27"/>
      <c r="P74" s="27"/>
      <c r="Q74" s="27"/>
      <c r="R74" s="207"/>
      <c r="S74" s="207"/>
      <c r="T74" s="207"/>
      <c r="U74" s="207"/>
      <c r="V74" s="207"/>
      <c r="W74" s="20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row>
    <row r="75" spans="1:57" s="28" customFormat="1" ht="13.8">
      <c r="A75" s="27"/>
      <c r="B75" s="27"/>
      <c r="C75" s="27"/>
      <c r="D75" s="27"/>
      <c r="E75" s="27"/>
      <c r="F75" s="27"/>
      <c r="G75" s="27"/>
      <c r="H75" s="27"/>
      <c r="I75" s="27"/>
      <c r="J75" s="27"/>
      <c r="K75" s="27"/>
      <c r="L75" s="27"/>
      <c r="M75" s="27"/>
      <c r="N75" s="27"/>
      <c r="O75" s="27"/>
      <c r="P75" s="27"/>
      <c r="Q75" s="27"/>
      <c r="R75" s="207"/>
      <c r="S75" s="207"/>
      <c r="T75" s="207"/>
      <c r="U75" s="207"/>
      <c r="V75" s="207"/>
      <c r="W75" s="20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row>
    <row r="76" spans="1:57" s="28" customFormat="1" ht="13.8">
      <c r="A76" s="27"/>
      <c r="B76" s="27"/>
      <c r="C76" s="27"/>
      <c r="D76" s="27"/>
      <c r="E76" s="27"/>
      <c r="F76" s="27"/>
      <c r="G76" s="27"/>
      <c r="H76" s="27"/>
      <c r="I76" s="27"/>
      <c r="J76" s="27"/>
      <c r="K76" s="27"/>
      <c r="L76" s="27"/>
      <c r="M76" s="27"/>
      <c r="N76" s="27"/>
      <c r="O76" s="27"/>
      <c r="P76" s="27"/>
      <c r="Q76" s="27"/>
      <c r="R76" s="207"/>
      <c r="S76" s="207"/>
      <c r="T76" s="207"/>
      <c r="U76" s="207"/>
      <c r="V76" s="207"/>
      <c r="W76" s="20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row>
    <row r="77" spans="1:57" s="28" customFormat="1" ht="13.8">
      <c r="A77" s="27"/>
      <c r="B77" s="27"/>
      <c r="C77" s="27"/>
      <c r="D77" s="27"/>
      <c r="E77" s="27"/>
      <c r="F77" s="27"/>
      <c r="G77" s="27"/>
      <c r="H77" s="27"/>
      <c r="I77" s="27"/>
      <c r="J77" s="27"/>
      <c r="K77" s="27"/>
      <c r="L77" s="27"/>
      <c r="M77" s="27"/>
      <c r="N77" s="27"/>
      <c r="O77" s="27"/>
      <c r="P77" s="27"/>
      <c r="Q77" s="27"/>
      <c r="R77" s="207"/>
      <c r="S77" s="207"/>
      <c r="T77" s="207"/>
      <c r="U77" s="207"/>
      <c r="V77" s="207"/>
      <c r="W77" s="20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row>
    <row r="78" spans="1:57" s="28" customFormat="1" ht="13.8">
      <c r="A78" s="27"/>
      <c r="B78" s="27"/>
      <c r="C78" s="27"/>
      <c r="D78" s="27"/>
      <c r="E78" s="27"/>
      <c r="F78" s="27"/>
      <c r="G78" s="27"/>
      <c r="H78" s="27"/>
      <c r="I78" s="27"/>
      <c r="J78" s="27"/>
      <c r="K78" s="27"/>
      <c r="L78" s="27"/>
      <c r="M78" s="27"/>
      <c r="N78" s="27"/>
      <c r="O78" s="27"/>
      <c r="P78" s="27"/>
      <c r="Q78" s="27"/>
      <c r="R78" s="207"/>
      <c r="S78" s="207"/>
      <c r="T78" s="207"/>
      <c r="U78" s="207"/>
      <c r="V78" s="207"/>
      <c r="W78" s="20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row>
    <row r="79" spans="1:57" s="28" customFormat="1" ht="13.8">
      <c r="A79" s="27"/>
      <c r="B79" s="27"/>
      <c r="C79" s="27"/>
      <c r="D79" s="27"/>
      <c r="E79" s="27"/>
      <c r="F79" s="27"/>
      <c r="G79" s="27"/>
      <c r="H79" s="27"/>
      <c r="I79" s="27"/>
      <c r="J79" s="27"/>
      <c r="K79" s="27"/>
      <c r="L79" s="27"/>
      <c r="M79" s="27"/>
      <c r="N79" s="27"/>
      <c r="O79" s="27"/>
      <c r="P79" s="27"/>
      <c r="Q79" s="27"/>
      <c r="R79" s="207"/>
      <c r="S79" s="207"/>
      <c r="T79" s="207"/>
      <c r="U79" s="207"/>
      <c r="V79" s="207"/>
      <c r="W79" s="20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row>
    <row r="80" spans="1:57" s="28" customFormat="1" ht="13.8">
      <c r="A80" s="27"/>
      <c r="B80" s="27"/>
      <c r="C80" s="27"/>
      <c r="D80" s="27"/>
      <c r="E80" s="27"/>
      <c r="F80" s="27"/>
      <c r="G80" s="27"/>
      <c r="H80" s="27"/>
      <c r="I80" s="27"/>
      <c r="J80" s="27"/>
      <c r="K80" s="27"/>
      <c r="L80" s="27"/>
      <c r="M80" s="27"/>
      <c r="N80" s="27"/>
      <c r="O80" s="27"/>
      <c r="P80" s="27"/>
      <c r="Q80" s="27"/>
      <c r="R80" s="207"/>
      <c r="S80" s="207"/>
      <c r="T80" s="207"/>
      <c r="U80" s="207"/>
      <c r="V80" s="207"/>
      <c r="W80" s="20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row>
    <row r="81" spans="1:57" s="28" customFormat="1" ht="13.8">
      <c r="A81" s="27"/>
      <c r="B81" s="27"/>
      <c r="C81" s="27"/>
      <c r="D81" s="27"/>
      <c r="E81" s="27"/>
      <c r="F81" s="27"/>
      <c r="G81" s="27"/>
      <c r="H81" s="27"/>
      <c r="I81" s="27"/>
      <c r="J81" s="27"/>
      <c r="K81" s="27"/>
      <c r="L81" s="27"/>
      <c r="M81" s="27"/>
      <c r="N81" s="27"/>
      <c r="O81" s="27"/>
      <c r="P81" s="27"/>
      <c r="Q81" s="27"/>
      <c r="R81" s="207"/>
      <c r="S81" s="207"/>
      <c r="T81" s="207"/>
      <c r="U81" s="207"/>
      <c r="V81" s="207"/>
      <c r="W81" s="20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row>
    <row r="82" spans="1:57" s="28" customFormat="1" ht="13.8">
      <c r="A82" s="27"/>
      <c r="B82" s="27"/>
      <c r="C82" s="27"/>
      <c r="D82" s="27"/>
      <c r="E82" s="27"/>
      <c r="F82" s="27"/>
      <c r="G82" s="27"/>
      <c r="H82" s="27"/>
      <c r="I82" s="27"/>
      <c r="J82" s="27"/>
      <c r="K82" s="27"/>
      <c r="L82" s="27"/>
      <c r="M82" s="27"/>
      <c r="N82" s="27"/>
      <c r="O82" s="27"/>
      <c r="P82" s="27"/>
      <c r="Q82" s="27"/>
      <c r="R82" s="207"/>
      <c r="S82" s="207"/>
      <c r="T82" s="207"/>
      <c r="U82" s="207"/>
      <c r="V82" s="207"/>
      <c r="W82" s="20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row>
    <row r="83" spans="1:57" s="28" customFormat="1" ht="13.8">
      <c r="A83" s="27"/>
      <c r="B83" s="27"/>
      <c r="C83" s="27"/>
      <c r="D83" s="27"/>
      <c r="E83" s="27"/>
      <c r="F83" s="27"/>
      <c r="G83" s="27"/>
      <c r="H83" s="27"/>
      <c r="I83" s="27"/>
      <c r="J83" s="27"/>
      <c r="K83" s="27"/>
      <c r="L83" s="27"/>
      <c r="M83" s="27"/>
      <c r="N83" s="27"/>
      <c r="O83" s="27"/>
      <c r="P83" s="27"/>
      <c r="Q83" s="27"/>
      <c r="R83" s="207"/>
      <c r="S83" s="207"/>
      <c r="T83" s="207"/>
      <c r="U83" s="207"/>
      <c r="V83" s="207"/>
      <c r="W83" s="20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row>
    <row r="84" spans="1:57" s="28" customFormat="1" ht="13.8">
      <c r="A84" s="27"/>
      <c r="B84" s="27"/>
      <c r="C84" s="27"/>
      <c r="D84" s="27"/>
      <c r="E84" s="27"/>
      <c r="F84" s="27"/>
      <c r="G84" s="27"/>
      <c r="H84" s="27"/>
      <c r="I84" s="27"/>
      <c r="J84" s="27"/>
      <c r="K84" s="27"/>
      <c r="L84" s="27"/>
      <c r="M84" s="27"/>
      <c r="N84" s="27"/>
      <c r="O84" s="27"/>
      <c r="P84" s="27"/>
      <c r="Q84" s="27"/>
      <c r="R84" s="207"/>
      <c r="S84" s="207"/>
      <c r="T84" s="207"/>
      <c r="U84" s="207"/>
      <c r="V84" s="207"/>
      <c r="W84" s="20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row>
    <row r="85" spans="1:57" s="28" customFormat="1" ht="13.8">
      <c r="A85" s="27"/>
      <c r="B85" s="27"/>
      <c r="C85" s="27"/>
      <c r="D85" s="27"/>
      <c r="E85" s="27"/>
      <c r="F85" s="27"/>
      <c r="G85" s="27"/>
      <c r="H85" s="27"/>
      <c r="I85" s="27"/>
      <c r="J85" s="27"/>
      <c r="K85" s="27"/>
      <c r="L85" s="27"/>
      <c r="M85" s="27"/>
      <c r="N85" s="27"/>
      <c r="O85" s="27"/>
      <c r="P85" s="27"/>
      <c r="Q85" s="27"/>
      <c r="R85" s="207"/>
      <c r="S85" s="207"/>
      <c r="T85" s="207"/>
      <c r="U85" s="207"/>
      <c r="V85" s="207"/>
      <c r="W85" s="20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row>
    <row r="86" spans="1:57" s="28" customFormat="1" ht="13.8">
      <c r="A86" s="27"/>
      <c r="B86" s="27"/>
      <c r="C86" s="27"/>
      <c r="D86" s="27"/>
      <c r="E86" s="27"/>
      <c r="F86" s="27"/>
      <c r="G86" s="27"/>
      <c r="H86" s="27"/>
      <c r="I86" s="27"/>
      <c r="J86" s="27"/>
      <c r="K86" s="27"/>
      <c r="L86" s="27"/>
      <c r="M86" s="27"/>
      <c r="N86" s="27"/>
      <c r="O86" s="27"/>
      <c r="P86" s="27"/>
      <c r="Q86" s="27"/>
      <c r="R86" s="207"/>
      <c r="S86" s="207"/>
      <c r="T86" s="207"/>
      <c r="U86" s="207"/>
      <c r="V86" s="207"/>
      <c r="W86" s="20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row>
    <row r="87" spans="1:57" s="28" customFormat="1" ht="13.8">
      <c r="A87" s="27"/>
      <c r="B87" s="27"/>
      <c r="C87" s="27"/>
      <c r="D87" s="27"/>
      <c r="E87" s="27"/>
      <c r="F87" s="27"/>
      <c r="G87" s="27"/>
      <c r="H87" s="27"/>
      <c r="I87" s="27"/>
      <c r="J87" s="27"/>
      <c r="K87" s="27"/>
      <c r="L87" s="27"/>
      <c r="M87" s="27"/>
      <c r="N87" s="27"/>
      <c r="O87" s="27"/>
      <c r="P87" s="27"/>
      <c r="Q87" s="27"/>
      <c r="R87" s="207"/>
      <c r="S87" s="207"/>
      <c r="T87" s="207"/>
      <c r="U87" s="207"/>
      <c r="V87" s="207"/>
      <c r="W87" s="20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row>
    <row r="88" spans="1:57" s="28" customFormat="1" ht="13.8">
      <c r="A88" s="27"/>
      <c r="B88" s="27"/>
      <c r="C88" s="27"/>
      <c r="D88" s="27"/>
      <c r="E88" s="27"/>
      <c r="F88" s="27"/>
      <c r="G88" s="27"/>
      <c r="H88" s="27"/>
      <c r="I88" s="27"/>
      <c r="J88" s="27"/>
      <c r="K88" s="27"/>
      <c r="L88" s="27"/>
      <c r="M88" s="27"/>
      <c r="N88" s="27"/>
      <c r="O88" s="27"/>
      <c r="P88" s="27"/>
      <c r="Q88" s="27"/>
      <c r="R88" s="207"/>
      <c r="S88" s="207"/>
      <c r="T88" s="207"/>
      <c r="U88" s="207"/>
      <c r="V88" s="207"/>
      <c r="W88" s="20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row>
    <row r="89" spans="1:57" s="28" customFormat="1" ht="13.8">
      <c r="A89" s="27"/>
      <c r="B89" s="27"/>
      <c r="C89" s="27"/>
      <c r="D89" s="27"/>
      <c r="E89" s="27"/>
      <c r="F89" s="27"/>
      <c r="G89" s="27"/>
      <c r="H89" s="27"/>
      <c r="I89" s="27"/>
      <c r="J89" s="27"/>
      <c r="K89" s="27"/>
      <c r="L89" s="27"/>
      <c r="M89" s="27"/>
      <c r="N89" s="27"/>
      <c r="O89" s="27"/>
      <c r="P89" s="27"/>
      <c r="Q89" s="27"/>
      <c r="R89" s="207"/>
      <c r="S89" s="207"/>
      <c r="T89" s="207"/>
      <c r="U89" s="207"/>
      <c r="V89" s="207"/>
      <c r="W89" s="20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row>
    <row r="90" spans="1:57" s="28" customFormat="1" ht="13.8">
      <c r="A90" s="27"/>
      <c r="B90" s="27"/>
      <c r="C90" s="27"/>
      <c r="D90" s="27"/>
      <c r="E90" s="27"/>
      <c r="F90" s="27"/>
      <c r="G90" s="27"/>
      <c r="H90" s="27"/>
      <c r="I90" s="27"/>
      <c r="J90" s="27"/>
      <c r="K90" s="27"/>
      <c r="L90" s="27"/>
      <c r="M90" s="27"/>
      <c r="N90" s="27"/>
      <c r="O90" s="27"/>
      <c r="P90" s="27"/>
      <c r="Q90" s="27"/>
      <c r="R90" s="207"/>
      <c r="S90" s="207"/>
      <c r="T90" s="207"/>
      <c r="U90" s="207"/>
      <c r="V90" s="207"/>
      <c r="W90" s="20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row>
    <row r="91" spans="1:57" s="28" customFormat="1" ht="13.8">
      <c r="A91" s="27"/>
      <c r="B91" s="27"/>
      <c r="C91" s="27"/>
      <c r="D91" s="27"/>
      <c r="E91" s="27"/>
      <c r="F91" s="27"/>
      <c r="G91" s="27"/>
      <c r="H91" s="27"/>
      <c r="I91" s="27"/>
      <c r="J91" s="27"/>
      <c r="K91" s="27"/>
      <c r="L91" s="27"/>
      <c r="M91" s="27"/>
      <c r="N91" s="27"/>
      <c r="O91" s="27"/>
      <c r="P91" s="27"/>
      <c r="Q91" s="27"/>
      <c r="R91" s="207"/>
      <c r="S91" s="207"/>
      <c r="T91" s="207"/>
      <c r="U91" s="207"/>
      <c r="V91" s="207"/>
      <c r="W91" s="20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row>
    <row r="92" spans="1:57" s="28" customFormat="1" ht="13.8">
      <c r="A92" s="27"/>
      <c r="B92" s="27"/>
      <c r="C92" s="27"/>
      <c r="D92" s="27"/>
      <c r="E92" s="27"/>
      <c r="F92" s="27"/>
      <c r="G92" s="27"/>
      <c r="H92" s="27"/>
      <c r="I92" s="27"/>
      <c r="J92" s="27"/>
      <c r="K92" s="27"/>
      <c r="L92" s="27"/>
      <c r="M92" s="27"/>
      <c r="N92" s="27"/>
      <c r="O92" s="27"/>
      <c r="P92" s="27"/>
      <c r="Q92" s="27"/>
      <c r="R92" s="207"/>
      <c r="S92" s="207"/>
      <c r="T92" s="207"/>
      <c r="U92" s="207"/>
      <c r="V92" s="207"/>
      <c r="W92" s="20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row>
    <row r="93" spans="1:57" s="28" customFormat="1" ht="13.8">
      <c r="A93" s="27"/>
      <c r="B93" s="27"/>
      <c r="C93" s="27"/>
      <c r="D93" s="27"/>
      <c r="E93" s="27"/>
      <c r="F93" s="27"/>
      <c r="G93" s="27"/>
      <c r="H93" s="27"/>
      <c r="I93" s="27"/>
      <c r="J93" s="27"/>
      <c r="K93" s="27"/>
      <c r="L93" s="27"/>
      <c r="M93" s="27"/>
      <c r="N93" s="27"/>
      <c r="O93" s="27"/>
      <c r="P93" s="27"/>
      <c r="Q93" s="27"/>
      <c r="R93" s="207"/>
      <c r="S93" s="207"/>
      <c r="T93" s="207"/>
      <c r="U93" s="207"/>
      <c r="V93" s="207"/>
      <c r="W93" s="20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row>
    <row r="94" spans="1:57" s="28" customFormat="1" ht="13.8">
      <c r="A94" s="27"/>
      <c r="B94" s="27"/>
      <c r="C94" s="27"/>
      <c r="D94" s="27"/>
      <c r="E94" s="27"/>
      <c r="F94" s="27"/>
      <c r="G94" s="27"/>
      <c r="H94" s="27"/>
      <c r="I94" s="27"/>
      <c r="J94" s="27"/>
      <c r="K94" s="27"/>
      <c r="L94" s="27"/>
      <c r="M94" s="27"/>
      <c r="N94" s="27"/>
      <c r="O94" s="27"/>
      <c r="P94" s="27"/>
      <c r="Q94" s="27"/>
      <c r="R94" s="207"/>
      <c r="S94" s="207"/>
      <c r="T94" s="207"/>
      <c r="U94" s="207"/>
      <c r="V94" s="207"/>
      <c r="W94" s="20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row>
    <row r="95" spans="1:57" s="28" customFormat="1" ht="13.8">
      <c r="A95" s="27"/>
      <c r="B95" s="27"/>
      <c r="C95" s="27"/>
      <c r="D95" s="27"/>
      <c r="E95" s="27"/>
      <c r="F95" s="27"/>
      <c r="G95" s="27"/>
      <c r="H95" s="27"/>
      <c r="I95" s="27"/>
      <c r="J95" s="27"/>
      <c r="K95" s="27"/>
      <c r="L95" s="27"/>
      <c r="M95" s="27"/>
      <c r="N95" s="27"/>
      <c r="O95" s="27"/>
      <c r="P95" s="27"/>
      <c r="Q95" s="27"/>
      <c r="R95" s="207"/>
      <c r="S95" s="207"/>
      <c r="T95" s="207"/>
      <c r="U95" s="207"/>
      <c r="V95" s="207"/>
      <c r="W95" s="20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row>
    <row r="96" spans="1:57" s="28" customFormat="1" ht="13.8">
      <c r="A96" s="27"/>
      <c r="B96" s="27"/>
      <c r="C96" s="27"/>
      <c r="D96" s="27"/>
      <c r="E96" s="27"/>
      <c r="F96" s="27"/>
      <c r="G96" s="27"/>
      <c r="H96" s="27"/>
      <c r="I96" s="27"/>
      <c r="J96" s="27"/>
      <c r="K96" s="27"/>
      <c r="L96" s="27"/>
      <c r="M96" s="27"/>
      <c r="N96" s="27"/>
      <c r="O96" s="27"/>
      <c r="P96" s="27"/>
      <c r="Q96" s="27"/>
      <c r="R96" s="207"/>
      <c r="S96" s="207"/>
      <c r="T96" s="207"/>
      <c r="U96" s="207"/>
      <c r="V96" s="207"/>
      <c r="W96" s="20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row>
    <row r="97" spans="1:57" s="28" customFormat="1" ht="13.8">
      <c r="A97" s="27"/>
      <c r="B97" s="27"/>
      <c r="C97" s="27"/>
      <c r="D97" s="27"/>
      <c r="E97" s="27"/>
      <c r="F97" s="27"/>
      <c r="G97" s="27"/>
      <c r="H97" s="27"/>
      <c r="I97" s="27"/>
      <c r="J97" s="27"/>
      <c r="K97" s="27"/>
      <c r="L97" s="27"/>
      <c r="M97" s="27"/>
      <c r="N97" s="27"/>
      <c r="O97" s="27"/>
      <c r="P97" s="27"/>
      <c r="Q97" s="27"/>
      <c r="R97" s="207"/>
      <c r="S97" s="207"/>
      <c r="T97" s="207"/>
      <c r="U97" s="207"/>
      <c r="V97" s="207"/>
      <c r="W97" s="20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row>
    <row r="98" spans="1:57" s="28" customFormat="1" ht="13.8">
      <c r="A98" s="27"/>
      <c r="B98" s="27"/>
      <c r="C98" s="27"/>
      <c r="D98" s="27"/>
      <c r="E98" s="27"/>
      <c r="F98" s="27"/>
      <c r="G98" s="27"/>
      <c r="H98" s="27"/>
      <c r="I98" s="27"/>
      <c r="J98" s="27"/>
      <c r="K98" s="27"/>
      <c r="L98" s="27"/>
      <c r="M98" s="27"/>
      <c r="N98" s="27"/>
      <c r="O98" s="27"/>
      <c r="P98" s="27"/>
      <c r="Q98" s="27"/>
      <c r="R98" s="207"/>
      <c r="S98" s="207"/>
      <c r="T98" s="207"/>
      <c r="U98" s="207"/>
      <c r="V98" s="207"/>
      <c r="W98" s="20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row>
    <row r="99" spans="1:57" s="28" customFormat="1" ht="13.8">
      <c r="A99" s="27"/>
      <c r="B99" s="27"/>
      <c r="C99" s="27"/>
      <c r="D99" s="27"/>
      <c r="E99" s="27"/>
      <c r="F99" s="27"/>
      <c r="G99" s="27"/>
      <c r="H99" s="27"/>
      <c r="I99" s="27"/>
      <c r="J99" s="27"/>
      <c r="K99" s="27"/>
      <c r="L99" s="27"/>
      <c r="M99" s="27"/>
      <c r="N99" s="27"/>
      <c r="O99" s="27"/>
      <c r="P99" s="27"/>
      <c r="Q99" s="27"/>
      <c r="R99" s="207"/>
      <c r="S99" s="207"/>
      <c r="T99" s="207"/>
      <c r="U99" s="207"/>
      <c r="V99" s="207"/>
      <c r="W99" s="20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row>
    <row r="100" spans="1:57" s="28" customFormat="1" ht="13.8">
      <c r="A100" s="27"/>
      <c r="B100" s="27"/>
      <c r="C100" s="27"/>
      <c r="D100" s="27"/>
      <c r="E100" s="27"/>
      <c r="F100" s="27"/>
      <c r="G100" s="27"/>
      <c r="H100" s="27"/>
      <c r="I100" s="27"/>
      <c r="J100" s="27"/>
      <c r="K100" s="27"/>
      <c r="L100" s="27"/>
      <c r="M100" s="27"/>
      <c r="N100" s="27"/>
      <c r="O100" s="27"/>
      <c r="P100" s="27"/>
      <c r="Q100" s="27"/>
      <c r="R100" s="207"/>
      <c r="S100" s="207"/>
      <c r="T100" s="207"/>
      <c r="U100" s="207"/>
      <c r="V100" s="207"/>
      <c r="W100" s="20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row>
    <row r="101" spans="1:57" s="28" customFormat="1" ht="13.8">
      <c r="A101" s="27"/>
      <c r="B101" s="27"/>
      <c r="C101" s="27"/>
      <c r="D101" s="27"/>
      <c r="E101" s="27"/>
      <c r="F101" s="27"/>
      <c r="G101" s="27"/>
      <c r="H101" s="27"/>
      <c r="I101" s="27"/>
      <c r="J101" s="27"/>
      <c r="K101" s="27"/>
      <c r="L101" s="27"/>
      <c r="M101" s="27"/>
      <c r="N101" s="27"/>
      <c r="O101" s="27"/>
      <c r="P101" s="27"/>
      <c r="Q101" s="27"/>
      <c r="R101" s="207"/>
      <c r="S101" s="207"/>
      <c r="T101" s="207"/>
      <c r="U101" s="207"/>
      <c r="V101" s="207"/>
      <c r="W101" s="20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row>
    <row r="102" spans="1:57" s="28" customFormat="1" ht="13.8">
      <c r="A102" s="27"/>
      <c r="B102" s="27"/>
      <c r="C102" s="27"/>
      <c r="D102" s="27"/>
      <c r="E102" s="27"/>
      <c r="F102" s="27"/>
      <c r="G102" s="27"/>
      <c r="H102" s="27"/>
      <c r="I102" s="27"/>
      <c r="J102" s="27"/>
      <c r="K102" s="27"/>
      <c r="L102" s="27"/>
      <c r="M102" s="27"/>
      <c r="N102" s="27"/>
      <c r="O102" s="27"/>
      <c r="P102" s="27"/>
      <c r="Q102" s="27"/>
      <c r="R102" s="207"/>
      <c r="S102" s="207"/>
      <c r="T102" s="207"/>
      <c r="U102" s="207"/>
      <c r="V102" s="207"/>
      <c r="W102" s="20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row>
    <row r="103" spans="1:57" s="28" customFormat="1" ht="13.8">
      <c r="A103" s="27"/>
      <c r="B103" s="27"/>
      <c r="C103" s="27"/>
      <c r="D103" s="27"/>
      <c r="E103" s="27"/>
      <c r="F103" s="27"/>
      <c r="G103" s="27"/>
      <c r="H103" s="27"/>
      <c r="I103" s="27"/>
      <c r="J103" s="27"/>
      <c r="K103" s="27"/>
      <c r="L103" s="27"/>
      <c r="M103" s="27"/>
      <c r="N103" s="27"/>
      <c r="O103" s="27"/>
      <c r="P103" s="27"/>
      <c r="Q103" s="27"/>
      <c r="R103" s="207"/>
      <c r="S103" s="207"/>
      <c r="T103" s="207"/>
      <c r="U103" s="207"/>
      <c r="V103" s="207"/>
      <c r="W103" s="20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row>
    <row r="104" spans="1:57" s="28" customFormat="1" ht="13.8">
      <c r="A104" s="27"/>
      <c r="B104" s="27"/>
      <c r="C104" s="27"/>
      <c r="D104" s="27"/>
      <c r="E104" s="27"/>
      <c r="F104" s="27"/>
      <c r="G104" s="27"/>
      <c r="H104" s="27"/>
      <c r="I104" s="27"/>
      <c r="J104" s="27"/>
      <c r="K104" s="27"/>
      <c r="L104" s="27"/>
      <c r="M104" s="27"/>
      <c r="N104" s="27"/>
      <c r="O104" s="27"/>
      <c r="P104" s="27"/>
      <c r="Q104" s="27"/>
      <c r="R104" s="207"/>
      <c r="S104" s="207"/>
      <c r="T104" s="207"/>
      <c r="U104" s="207"/>
      <c r="V104" s="207"/>
      <c r="W104" s="20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row>
    <row r="105" spans="1:57" s="28" customFormat="1" ht="13.8">
      <c r="A105" s="27"/>
      <c r="B105" s="27"/>
      <c r="C105" s="27"/>
      <c r="D105" s="27"/>
      <c r="E105" s="27"/>
      <c r="F105" s="27"/>
      <c r="G105" s="27"/>
      <c r="H105" s="27"/>
      <c r="I105" s="27"/>
      <c r="J105" s="27"/>
      <c r="K105" s="27"/>
      <c r="L105" s="27"/>
      <c r="M105" s="27"/>
      <c r="N105" s="27"/>
      <c r="O105" s="27"/>
      <c r="P105" s="27"/>
      <c r="Q105" s="27"/>
      <c r="R105" s="207"/>
      <c r="S105" s="207"/>
      <c r="T105" s="207"/>
      <c r="U105" s="207"/>
      <c r="V105" s="207"/>
      <c r="W105" s="20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row>
    <row r="106" spans="1:57" s="28" customFormat="1" ht="13.8">
      <c r="A106" s="27"/>
      <c r="B106" s="27"/>
      <c r="C106" s="27"/>
      <c r="D106" s="27"/>
      <c r="E106" s="27"/>
      <c r="F106" s="27"/>
      <c r="G106" s="27"/>
      <c r="H106" s="27"/>
      <c r="I106" s="27"/>
      <c r="J106" s="27"/>
      <c r="K106" s="27"/>
      <c r="L106" s="27"/>
      <c r="M106" s="27"/>
      <c r="N106" s="27"/>
      <c r="O106" s="27"/>
      <c r="P106" s="27"/>
      <c r="Q106" s="27"/>
      <c r="R106" s="207"/>
      <c r="S106" s="207"/>
      <c r="T106" s="207"/>
      <c r="U106" s="207"/>
      <c r="V106" s="207"/>
      <c r="W106" s="20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row>
    <row r="107" spans="1:57" s="28" customFormat="1" ht="13.8">
      <c r="A107" s="27"/>
      <c r="B107" s="27"/>
      <c r="C107" s="27"/>
      <c r="D107" s="27"/>
      <c r="E107" s="27"/>
      <c r="F107" s="27"/>
      <c r="G107" s="27"/>
      <c r="H107" s="27"/>
      <c r="I107" s="27"/>
      <c r="J107" s="27"/>
      <c r="K107" s="27"/>
      <c r="L107" s="27"/>
      <c r="M107" s="27"/>
      <c r="N107" s="27"/>
      <c r="O107" s="27"/>
      <c r="P107" s="27"/>
      <c r="Q107" s="27"/>
      <c r="R107" s="207"/>
      <c r="S107" s="207"/>
      <c r="T107" s="207"/>
      <c r="U107" s="207"/>
      <c r="V107" s="207"/>
      <c r="W107" s="20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row>
    <row r="108" spans="1:57" s="28" customFormat="1" ht="13.8">
      <c r="A108" s="27"/>
      <c r="B108" s="27"/>
      <c r="C108" s="27"/>
      <c r="D108" s="27"/>
      <c r="E108" s="27"/>
      <c r="F108" s="27"/>
      <c r="G108" s="27"/>
      <c r="H108" s="27"/>
      <c r="I108" s="27"/>
      <c r="J108" s="27"/>
      <c r="K108" s="27"/>
      <c r="L108" s="27"/>
      <c r="M108" s="27"/>
      <c r="N108" s="27"/>
      <c r="O108" s="27"/>
      <c r="P108" s="27"/>
      <c r="Q108" s="27"/>
      <c r="R108" s="207"/>
      <c r="S108" s="207"/>
      <c r="T108" s="207"/>
      <c r="U108" s="207"/>
      <c r="V108" s="207"/>
      <c r="W108" s="20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row>
    <row r="109" spans="1:57" s="28" customFormat="1" ht="13.8">
      <c r="A109" s="27"/>
      <c r="B109" s="27"/>
      <c r="C109" s="27"/>
      <c r="D109" s="27"/>
      <c r="E109" s="27"/>
      <c r="F109" s="27"/>
      <c r="G109" s="27"/>
      <c r="H109" s="27"/>
      <c r="I109" s="27"/>
      <c r="J109" s="27"/>
      <c r="K109" s="27"/>
      <c r="L109" s="27"/>
      <c r="M109" s="27"/>
      <c r="N109" s="27"/>
      <c r="O109" s="27"/>
      <c r="P109" s="27"/>
      <c r="Q109" s="27"/>
      <c r="R109" s="207"/>
      <c r="S109" s="207"/>
      <c r="T109" s="207"/>
      <c r="U109" s="207"/>
      <c r="V109" s="207"/>
      <c r="W109" s="20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row>
    <row r="110" spans="1:57" s="28" customFormat="1" ht="13.8">
      <c r="A110" s="27"/>
      <c r="B110" s="27"/>
      <c r="C110" s="27"/>
      <c r="D110" s="27"/>
      <c r="E110" s="27"/>
      <c r="F110" s="27"/>
      <c r="G110" s="27"/>
      <c r="H110" s="27"/>
      <c r="I110" s="27"/>
      <c r="J110" s="27"/>
      <c r="K110" s="27"/>
      <c r="L110" s="27"/>
      <c r="M110" s="27"/>
      <c r="N110" s="27"/>
      <c r="O110" s="27"/>
      <c r="P110" s="27"/>
      <c r="Q110" s="27"/>
      <c r="R110" s="207"/>
      <c r="S110" s="207"/>
      <c r="T110" s="207"/>
      <c r="U110" s="207"/>
      <c r="V110" s="207"/>
      <c r="W110" s="20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row>
    <row r="111" spans="1:57" s="28" customFormat="1" ht="13.8">
      <c r="A111" s="27"/>
      <c r="B111" s="27"/>
      <c r="C111" s="27"/>
      <c r="D111" s="27"/>
      <c r="E111" s="27"/>
      <c r="F111" s="27"/>
      <c r="G111" s="27"/>
      <c r="H111" s="27"/>
      <c r="I111" s="27"/>
      <c r="J111" s="27"/>
      <c r="K111" s="27"/>
      <c r="L111" s="27"/>
      <c r="M111" s="27"/>
      <c r="N111" s="27"/>
      <c r="O111" s="27"/>
      <c r="P111" s="27"/>
      <c r="Q111" s="27"/>
      <c r="R111" s="207"/>
      <c r="S111" s="207"/>
      <c r="T111" s="207"/>
      <c r="U111" s="207"/>
      <c r="V111" s="207"/>
      <c r="W111" s="20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row>
    <row r="112" spans="1:57" s="28" customFormat="1" ht="13.8">
      <c r="A112" s="27"/>
      <c r="B112" s="27"/>
      <c r="C112" s="27"/>
      <c r="D112" s="27"/>
      <c r="E112" s="27"/>
      <c r="F112" s="27"/>
      <c r="G112" s="27"/>
      <c r="H112" s="27"/>
      <c r="I112" s="27"/>
      <c r="J112" s="27"/>
      <c r="K112" s="27"/>
      <c r="L112" s="27"/>
      <c r="M112" s="27"/>
      <c r="N112" s="27"/>
      <c r="O112" s="27"/>
      <c r="P112" s="27"/>
      <c r="Q112" s="27"/>
      <c r="R112" s="207"/>
      <c r="S112" s="207"/>
      <c r="T112" s="207"/>
      <c r="U112" s="207"/>
      <c r="V112" s="207"/>
      <c r="W112" s="20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row>
    <row r="113" spans="1:57" s="28" customFormat="1" ht="13.8">
      <c r="A113" s="27"/>
      <c r="B113" s="27"/>
      <c r="C113" s="27"/>
      <c r="D113" s="27"/>
      <c r="E113" s="27"/>
      <c r="F113" s="27"/>
      <c r="G113" s="27"/>
      <c r="H113" s="27"/>
      <c r="I113" s="27"/>
      <c r="J113" s="27"/>
      <c r="K113" s="27"/>
      <c r="L113" s="27"/>
      <c r="M113" s="27"/>
      <c r="N113" s="27"/>
      <c r="O113" s="27"/>
      <c r="P113" s="27"/>
      <c r="Q113" s="27"/>
      <c r="R113" s="207"/>
      <c r="S113" s="207"/>
      <c r="T113" s="207"/>
      <c r="U113" s="207"/>
      <c r="V113" s="207"/>
      <c r="W113" s="20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row>
    <row r="114" spans="1:57" s="28" customFormat="1" ht="13.8">
      <c r="A114" s="27"/>
      <c r="B114" s="27"/>
      <c r="C114" s="27"/>
      <c r="D114" s="27"/>
      <c r="E114" s="27"/>
      <c r="F114" s="27"/>
      <c r="G114" s="27"/>
      <c r="H114" s="27"/>
      <c r="I114" s="27"/>
      <c r="J114" s="27"/>
      <c r="K114" s="27"/>
      <c r="L114" s="27"/>
      <c r="M114" s="27"/>
      <c r="N114" s="27"/>
      <c r="O114" s="27"/>
      <c r="P114" s="27"/>
      <c r="Q114" s="27"/>
      <c r="R114" s="207"/>
      <c r="S114" s="207"/>
      <c r="T114" s="207"/>
      <c r="U114" s="207"/>
      <c r="V114" s="207"/>
      <c r="W114" s="20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row>
    <row r="115" spans="1:57" s="28" customFormat="1" ht="13.8">
      <c r="A115" s="27"/>
      <c r="B115" s="27"/>
      <c r="C115" s="27"/>
      <c r="D115" s="27"/>
      <c r="E115" s="27"/>
      <c r="F115" s="27"/>
      <c r="G115" s="27"/>
      <c r="H115" s="27"/>
      <c r="I115" s="27"/>
      <c r="J115" s="27"/>
      <c r="K115" s="27"/>
      <c r="L115" s="27"/>
      <c r="M115" s="27"/>
      <c r="N115" s="27"/>
      <c r="O115" s="27"/>
      <c r="P115" s="27"/>
      <c r="Q115" s="27"/>
      <c r="R115" s="207"/>
      <c r="S115" s="207"/>
      <c r="T115" s="207"/>
      <c r="U115" s="207"/>
      <c r="V115" s="207"/>
      <c r="W115" s="20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row>
    <row r="116" spans="1:57" s="28" customFormat="1" ht="13.8">
      <c r="A116" s="27"/>
      <c r="B116" s="27"/>
      <c r="C116" s="27"/>
      <c r="D116" s="27"/>
      <c r="E116" s="27"/>
      <c r="F116" s="27"/>
      <c r="G116" s="27"/>
      <c r="H116" s="27"/>
      <c r="I116" s="27"/>
      <c r="J116" s="27"/>
      <c r="K116" s="27"/>
      <c r="L116" s="27"/>
      <c r="M116" s="27"/>
      <c r="N116" s="27"/>
      <c r="O116" s="27"/>
      <c r="P116" s="27"/>
      <c r="Q116" s="27"/>
      <c r="R116" s="207"/>
      <c r="S116" s="207"/>
      <c r="T116" s="207"/>
      <c r="U116" s="207"/>
      <c r="V116" s="207"/>
      <c r="W116" s="20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row>
    <row r="117" spans="1:57" s="28" customFormat="1" ht="13.8">
      <c r="A117" s="27"/>
      <c r="B117" s="27"/>
      <c r="C117" s="27"/>
      <c r="D117" s="27"/>
      <c r="E117" s="27"/>
      <c r="F117" s="27"/>
      <c r="G117" s="27"/>
      <c r="H117" s="27"/>
      <c r="I117" s="27"/>
      <c r="J117" s="27"/>
      <c r="K117" s="27"/>
      <c r="L117" s="27"/>
      <c r="M117" s="27"/>
      <c r="N117" s="27"/>
      <c r="O117" s="27"/>
      <c r="P117" s="27"/>
      <c r="Q117" s="27"/>
      <c r="R117" s="207"/>
      <c r="S117" s="207"/>
      <c r="T117" s="207"/>
      <c r="U117" s="207"/>
      <c r="V117" s="207"/>
      <c r="W117" s="20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row>
    <row r="118" spans="1:57" s="28" customFormat="1" ht="13.8">
      <c r="A118" s="27"/>
      <c r="B118" s="27"/>
      <c r="C118" s="27"/>
      <c r="D118" s="27"/>
      <c r="E118" s="27"/>
      <c r="F118" s="27"/>
      <c r="G118" s="27"/>
      <c r="H118" s="27"/>
      <c r="I118" s="27"/>
      <c r="J118" s="27"/>
      <c r="K118" s="27"/>
      <c r="L118" s="27"/>
      <c r="M118" s="27"/>
      <c r="N118" s="27"/>
      <c r="O118" s="27"/>
      <c r="P118" s="27"/>
      <c r="Q118" s="27"/>
      <c r="R118" s="207"/>
      <c r="S118" s="207"/>
      <c r="T118" s="207"/>
      <c r="U118" s="207"/>
      <c r="V118" s="207"/>
      <c r="W118" s="20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row>
    <row r="119" spans="1:57" s="28" customFormat="1" ht="13.8">
      <c r="A119" s="27"/>
      <c r="B119" s="27"/>
      <c r="C119" s="27"/>
      <c r="D119" s="27"/>
      <c r="E119" s="27"/>
      <c r="F119" s="27"/>
      <c r="G119" s="27"/>
      <c r="H119" s="27"/>
      <c r="I119" s="27"/>
      <c r="J119" s="27"/>
      <c r="K119" s="27"/>
      <c r="L119" s="27"/>
      <c r="M119" s="27"/>
      <c r="N119" s="27"/>
      <c r="O119" s="27"/>
      <c r="P119" s="27"/>
      <c r="Q119" s="27"/>
      <c r="R119" s="207"/>
      <c r="S119" s="207"/>
      <c r="T119" s="207"/>
      <c r="U119" s="207"/>
      <c r="V119" s="207"/>
      <c r="W119" s="20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row>
    <row r="120" spans="1:57" s="28" customFormat="1" ht="13.8">
      <c r="A120" s="27"/>
      <c r="B120" s="27"/>
      <c r="C120" s="27"/>
      <c r="D120" s="27"/>
      <c r="E120" s="27"/>
      <c r="F120" s="27"/>
      <c r="G120" s="27"/>
      <c r="H120" s="27"/>
      <c r="I120" s="27"/>
      <c r="J120" s="27"/>
      <c r="K120" s="27"/>
      <c r="L120" s="27"/>
      <c r="M120" s="27"/>
      <c r="N120" s="27"/>
      <c r="O120" s="27"/>
      <c r="P120" s="27"/>
      <c r="Q120" s="27"/>
      <c r="R120" s="207"/>
      <c r="S120" s="207"/>
      <c r="T120" s="207"/>
      <c r="U120" s="207"/>
      <c r="V120" s="207"/>
      <c r="W120" s="20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row>
    <row r="121" spans="1:57" s="28" customFormat="1" ht="13.8">
      <c r="A121" s="27"/>
      <c r="B121" s="27"/>
      <c r="C121" s="27"/>
      <c r="D121" s="27"/>
      <c r="E121" s="27"/>
      <c r="F121" s="27"/>
      <c r="G121" s="27"/>
      <c r="H121" s="27"/>
      <c r="I121" s="27"/>
      <c r="J121" s="27"/>
      <c r="K121" s="27"/>
      <c r="L121" s="27"/>
      <c r="M121" s="27"/>
      <c r="N121" s="27"/>
      <c r="O121" s="27"/>
      <c r="P121" s="27"/>
      <c r="Q121" s="27"/>
      <c r="R121" s="207"/>
      <c r="S121" s="207"/>
      <c r="T121" s="207"/>
      <c r="U121" s="207"/>
      <c r="V121" s="207"/>
      <c r="W121" s="20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row>
    <row r="122" spans="1:57" s="28" customFormat="1" ht="13.8">
      <c r="A122" s="27"/>
      <c r="B122" s="27"/>
      <c r="C122" s="27"/>
      <c r="D122" s="27"/>
      <c r="E122" s="27"/>
      <c r="F122" s="27"/>
      <c r="G122" s="27"/>
      <c r="H122" s="27"/>
      <c r="I122" s="27"/>
      <c r="J122" s="27"/>
      <c r="K122" s="27"/>
      <c r="L122" s="27"/>
      <c r="M122" s="27"/>
      <c r="N122" s="27"/>
      <c r="O122" s="27"/>
      <c r="P122" s="27"/>
      <c r="Q122" s="27"/>
      <c r="R122" s="207"/>
      <c r="S122" s="207"/>
      <c r="T122" s="207"/>
      <c r="U122" s="207"/>
      <c r="V122" s="207"/>
      <c r="W122" s="20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row>
    <row r="123" spans="1:57" s="28" customFormat="1" ht="13.8">
      <c r="A123" s="27"/>
      <c r="B123" s="27"/>
      <c r="C123" s="27"/>
      <c r="D123" s="27"/>
      <c r="E123" s="27"/>
      <c r="F123" s="27"/>
      <c r="G123" s="27"/>
      <c r="H123" s="27"/>
      <c r="I123" s="27"/>
      <c r="J123" s="27"/>
      <c r="K123" s="27"/>
      <c r="L123" s="27"/>
      <c r="M123" s="27"/>
      <c r="N123" s="27"/>
      <c r="O123" s="27"/>
      <c r="P123" s="27"/>
      <c r="Q123" s="27"/>
      <c r="R123" s="207"/>
      <c r="S123" s="207"/>
      <c r="T123" s="207"/>
      <c r="U123" s="207"/>
      <c r="V123" s="207"/>
      <c r="W123" s="20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row>
    <row r="124" spans="1:57" s="28" customFormat="1" ht="13.8">
      <c r="A124" s="27"/>
      <c r="B124" s="27"/>
      <c r="C124" s="27"/>
      <c r="D124" s="27"/>
      <c r="E124" s="27"/>
      <c r="F124" s="27"/>
      <c r="G124" s="27"/>
      <c r="H124" s="27"/>
      <c r="I124" s="27"/>
      <c r="J124" s="27"/>
      <c r="K124" s="27"/>
      <c r="L124" s="27"/>
      <c r="M124" s="27"/>
      <c r="N124" s="27"/>
      <c r="O124" s="27"/>
      <c r="P124" s="27"/>
      <c r="Q124" s="27"/>
      <c r="R124" s="207"/>
      <c r="S124" s="207"/>
      <c r="T124" s="207"/>
      <c r="U124" s="207"/>
      <c r="V124" s="207"/>
      <c r="W124" s="20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row>
    <row r="125" spans="1:57" s="28" customFormat="1" ht="13.8">
      <c r="A125" s="27"/>
      <c r="B125" s="27"/>
      <c r="C125" s="27"/>
      <c r="D125" s="27"/>
      <c r="E125" s="27"/>
      <c r="F125" s="27"/>
      <c r="G125" s="27"/>
      <c r="H125" s="27"/>
      <c r="I125" s="27"/>
      <c r="J125" s="27"/>
      <c r="K125" s="27"/>
      <c r="L125" s="27"/>
      <c r="M125" s="27"/>
      <c r="N125" s="27"/>
      <c r="O125" s="27"/>
      <c r="P125" s="27"/>
      <c r="Q125" s="27"/>
      <c r="R125" s="207"/>
      <c r="S125" s="207"/>
      <c r="T125" s="207"/>
      <c r="U125" s="207"/>
      <c r="V125" s="207"/>
      <c r="W125" s="20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row>
    <row r="126" spans="1:57" s="28" customFormat="1" ht="13.8">
      <c r="A126" s="27"/>
      <c r="B126" s="27"/>
      <c r="C126" s="27"/>
      <c r="D126" s="27"/>
      <c r="E126" s="27"/>
      <c r="F126" s="27"/>
      <c r="G126" s="27"/>
      <c r="H126" s="27"/>
      <c r="I126" s="27"/>
      <c r="J126" s="27"/>
      <c r="K126" s="27"/>
      <c r="L126" s="27"/>
      <c r="M126" s="27"/>
      <c r="N126" s="27"/>
      <c r="O126" s="27"/>
      <c r="P126" s="27"/>
      <c r="Q126" s="27"/>
      <c r="R126" s="207"/>
      <c r="S126" s="207"/>
      <c r="T126" s="207"/>
      <c r="U126" s="207"/>
      <c r="V126" s="207"/>
      <c r="W126" s="20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row>
    <row r="127" spans="1:57" s="28" customFormat="1" ht="13.8">
      <c r="A127" s="27"/>
      <c r="B127" s="27"/>
      <c r="C127" s="27"/>
      <c r="D127" s="27"/>
      <c r="E127" s="27"/>
      <c r="F127" s="27"/>
      <c r="G127" s="27"/>
      <c r="H127" s="27"/>
      <c r="I127" s="27"/>
      <c r="J127" s="27"/>
      <c r="K127" s="27"/>
      <c r="L127" s="27"/>
      <c r="M127" s="27"/>
      <c r="N127" s="27"/>
      <c r="O127" s="27"/>
      <c r="P127" s="27"/>
      <c r="Q127" s="27"/>
      <c r="R127" s="207"/>
      <c r="S127" s="207"/>
      <c r="T127" s="207"/>
      <c r="U127" s="207"/>
      <c r="V127" s="207"/>
      <c r="W127" s="20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row>
    <row r="128" spans="1:57" s="28" customFormat="1" ht="13.8">
      <c r="A128" s="27"/>
      <c r="B128" s="27"/>
      <c r="C128" s="27"/>
      <c r="D128" s="27"/>
      <c r="E128" s="27"/>
      <c r="F128" s="27"/>
      <c r="G128" s="27"/>
      <c r="H128" s="27"/>
      <c r="I128" s="27"/>
      <c r="J128" s="27"/>
      <c r="K128" s="27"/>
      <c r="L128" s="27"/>
      <c r="M128" s="27"/>
      <c r="N128" s="27"/>
      <c r="O128" s="27"/>
      <c r="P128" s="27"/>
      <c r="Q128" s="27"/>
      <c r="R128" s="207"/>
      <c r="S128" s="207"/>
      <c r="T128" s="207"/>
      <c r="U128" s="207"/>
      <c r="V128" s="207"/>
      <c r="W128" s="20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row>
    <row r="129" spans="1:57" s="28" customFormat="1" ht="13.8">
      <c r="A129" s="27"/>
      <c r="B129" s="27"/>
      <c r="C129" s="27"/>
      <c r="D129" s="27"/>
      <c r="E129" s="27"/>
      <c r="F129" s="27"/>
      <c r="G129" s="27"/>
      <c r="H129" s="27"/>
      <c r="I129" s="27"/>
      <c r="J129" s="27"/>
      <c r="K129" s="27"/>
      <c r="L129" s="27"/>
      <c r="M129" s="27"/>
      <c r="N129" s="27"/>
      <c r="O129" s="27"/>
      <c r="P129" s="27"/>
      <c r="Q129" s="27"/>
      <c r="R129" s="207"/>
      <c r="S129" s="207"/>
      <c r="T129" s="207"/>
      <c r="U129" s="207"/>
      <c r="V129" s="207"/>
      <c r="W129" s="20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row>
    <row r="130" spans="1:57" s="28" customFormat="1" ht="13.8">
      <c r="A130" s="27"/>
      <c r="B130" s="27"/>
      <c r="C130" s="27"/>
      <c r="D130" s="27"/>
      <c r="E130" s="27"/>
      <c r="F130" s="27"/>
      <c r="G130" s="27"/>
      <c r="H130" s="27"/>
      <c r="I130" s="27"/>
      <c r="J130" s="27"/>
      <c r="K130" s="27"/>
      <c r="L130" s="27"/>
      <c r="M130" s="27"/>
      <c r="N130" s="27"/>
      <c r="O130" s="27"/>
      <c r="P130" s="27"/>
      <c r="Q130" s="27"/>
      <c r="R130" s="207"/>
      <c r="S130" s="207"/>
      <c r="T130" s="207"/>
      <c r="U130" s="207"/>
      <c r="V130" s="207"/>
      <c r="W130" s="20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row>
    <row r="131" spans="1:57" s="28" customFormat="1" ht="13.8">
      <c r="A131" s="27"/>
      <c r="B131" s="27"/>
      <c r="C131" s="27"/>
      <c r="D131" s="27"/>
      <c r="E131" s="27"/>
      <c r="F131" s="27"/>
      <c r="G131" s="27"/>
      <c r="H131" s="27"/>
      <c r="I131" s="27"/>
      <c r="J131" s="27"/>
      <c r="K131" s="27"/>
      <c r="L131" s="27"/>
      <c r="M131" s="27"/>
      <c r="N131" s="27"/>
      <c r="O131" s="27"/>
      <c r="P131" s="27"/>
      <c r="Q131" s="27"/>
      <c r="R131" s="207"/>
      <c r="S131" s="207"/>
      <c r="T131" s="207"/>
      <c r="U131" s="207"/>
      <c r="V131" s="207"/>
      <c r="W131" s="20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row>
    <row r="132" spans="1:57" s="28" customFormat="1" ht="13.8">
      <c r="A132" s="27"/>
      <c r="B132" s="27"/>
      <c r="C132" s="27"/>
      <c r="D132" s="27"/>
      <c r="E132" s="27"/>
      <c r="F132" s="27"/>
      <c r="G132" s="27"/>
      <c r="H132" s="27"/>
      <c r="I132" s="27"/>
      <c r="J132" s="27"/>
      <c r="K132" s="27"/>
      <c r="L132" s="27"/>
      <c r="M132" s="27"/>
      <c r="N132" s="27"/>
      <c r="O132" s="27"/>
      <c r="P132" s="27"/>
      <c r="Q132" s="27"/>
      <c r="R132" s="207"/>
      <c r="S132" s="207"/>
      <c r="T132" s="207"/>
      <c r="U132" s="207"/>
      <c r="V132" s="207"/>
      <c r="W132" s="20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row>
    <row r="133" spans="1:57" s="28" customFormat="1" ht="13.8">
      <c r="A133" s="27"/>
      <c r="B133" s="27"/>
      <c r="C133" s="27"/>
      <c r="D133" s="27"/>
      <c r="E133" s="27"/>
      <c r="F133" s="27"/>
      <c r="G133" s="27"/>
      <c r="H133" s="27"/>
      <c r="I133" s="27"/>
      <c r="J133" s="27"/>
      <c r="K133" s="27"/>
      <c r="L133" s="27"/>
      <c r="M133" s="27"/>
      <c r="N133" s="27"/>
      <c r="O133" s="27"/>
      <c r="P133" s="27"/>
      <c r="Q133" s="27"/>
      <c r="R133" s="207"/>
      <c r="S133" s="207"/>
      <c r="T133" s="207"/>
      <c r="U133" s="207"/>
      <c r="V133" s="207"/>
      <c r="W133" s="20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row>
    <row r="134" spans="1:57" s="28" customFormat="1" ht="13.8">
      <c r="A134" s="27"/>
      <c r="B134" s="27"/>
      <c r="C134" s="27"/>
      <c r="D134" s="27"/>
      <c r="E134" s="27"/>
      <c r="F134" s="27"/>
      <c r="G134" s="27"/>
      <c r="H134" s="27"/>
      <c r="I134" s="27"/>
      <c r="J134" s="27"/>
      <c r="K134" s="27"/>
      <c r="L134" s="27"/>
      <c r="M134" s="27"/>
      <c r="N134" s="27"/>
      <c r="O134" s="27"/>
      <c r="P134" s="27"/>
      <c r="Q134" s="27"/>
      <c r="R134" s="207"/>
      <c r="S134" s="207"/>
      <c r="T134" s="207"/>
      <c r="U134" s="207"/>
      <c r="V134" s="207"/>
      <c r="W134" s="20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row>
    <row r="135" spans="1:57" s="28" customFormat="1" ht="13.8">
      <c r="A135" s="27"/>
      <c r="B135" s="27"/>
      <c r="C135" s="27"/>
      <c r="D135" s="27"/>
      <c r="E135" s="27"/>
      <c r="F135" s="27"/>
      <c r="G135" s="27"/>
      <c r="H135" s="27"/>
      <c r="I135" s="27"/>
      <c r="J135" s="27"/>
      <c r="K135" s="27"/>
      <c r="L135" s="27"/>
      <c r="M135" s="27"/>
      <c r="N135" s="27"/>
      <c r="O135" s="27"/>
      <c r="P135" s="27"/>
      <c r="Q135" s="27"/>
      <c r="R135" s="207"/>
      <c r="S135" s="207"/>
      <c r="T135" s="207"/>
      <c r="U135" s="207"/>
      <c r="V135" s="207"/>
      <c r="W135" s="20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row>
    <row r="136" spans="1:57" s="28" customFormat="1" ht="13.8">
      <c r="A136" s="27"/>
      <c r="B136" s="27"/>
      <c r="C136" s="27"/>
      <c r="D136" s="27"/>
      <c r="E136" s="27"/>
      <c r="F136" s="27"/>
      <c r="G136" s="27"/>
      <c r="H136" s="27"/>
      <c r="I136" s="27"/>
      <c r="J136" s="27"/>
      <c r="K136" s="27"/>
      <c r="L136" s="27"/>
      <c r="M136" s="27"/>
      <c r="N136" s="27"/>
      <c r="O136" s="27"/>
      <c r="P136" s="27"/>
      <c r="Q136" s="27"/>
      <c r="R136" s="207"/>
      <c r="S136" s="207"/>
      <c r="T136" s="207"/>
      <c r="U136" s="207"/>
      <c r="V136" s="207"/>
      <c r="W136" s="20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row>
    <row r="137" spans="1:57" s="28" customFormat="1" ht="13.8">
      <c r="A137" s="27"/>
      <c r="B137" s="27"/>
      <c r="C137" s="27"/>
      <c r="D137" s="27"/>
      <c r="E137" s="27"/>
      <c r="F137" s="27"/>
      <c r="G137" s="27"/>
      <c r="H137" s="27"/>
      <c r="I137" s="27"/>
      <c r="J137" s="27"/>
      <c r="K137" s="27"/>
      <c r="L137" s="27"/>
      <c r="M137" s="27"/>
      <c r="N137" s="27"/>
      <c r="O137" s="27"/>
      <c r="P137" s="27"/>
      <c r="Q137" s="27"/>
      <c r="R137" s="207"/>
      <c r="S137" s="207"/>
      <c r="T137" s="207"/>
      <c r="U137" s="207"/>
      <c r="V137" s="207"/>
      <c r="W137" s="20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row>
    <row r="138" spans="1:57" s="28" customFormat="1" ht="13.8">
      <c r="A138" s="27"/>
      <c r="B138" s="27"/>
      <c r="C138" s="27"/>
      <c r="D138" s="27"/>
      <c r="E138" s="27"/>
      <c r="F138" s="27"/>
      <c r="G138" s="27"/>
      <c r="H138" s="27"/>
      <c r="I138" s="27"/>
      <c r="J138" s="27"/>
      <c r="K138" s="27"/>
      <c r="L138" s="27"/>
      <c r="M138" s="27"/>
      <c r="N138" s="27"/>
      <c r="O138" s="27"/>
      <c r="P138" s="27"/>
      <c r="Q138" s="27"/>
      <c r="R138" s="207"/>
      <c r="S138" s="207"/>
      <c r="T138" s="207"/>
      <c r="U138" s="207"/>
      <c r="V138" s="207"/>
      <c r="W138" s="20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row>
    <row r="139" spans="1:57" s="28" customFormat="1" ht="13.8">
      <c r="A139" s="27"/>
      <c r="B139" s="27"/>
      <c r="C139" s="27"/>
      <c r="D139" s="27"/>
      <c r="E139" s="27"/>
      <c r="F139" s="27"/>
      <c r="G139" s="27"/>
      <c r="H139" s="27"/>
      <c r="I139" s="27"/>
      <c r="J139" s="27"/>
      <c r="K139" s="27"/>
      <c r="L139" s="27"/>
      <c r="M139" s="27"/>
      <c r="N139" s="27"/>
      <c r="O139" s="27"/>
      <c r="P139" s="27"/>
      <c r="Q139" s="27"/>
      <c r="R139" s="207"/>
      <c r="S139" s="207"/>
      <c r="T139" s="207"/>
      <c r="U139" s="207"/>
      <c r="V139" s="207"/>
      <c r="W139" s="20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row>
    <row r="140" spans="1:57" s="28" customFormat="1" ht="13.8">
      <c r="A140" s="27"/>
      <c r="B140" s="27"/>
      <c r="C140" s="27"/>
      <c r="D140" s="27"/>
      <c r="E140" s="27"/>
      <c r="F140" s="27"/>
      <c r="G140" s="27"/>
      <c r="H140" s="27"/>
      <c r="I140" s="27"/>
      <c r="J140" s="27"/>
      <c r="K140" s="27"/>
      <c r="L140" s="27"/>
      <c r="M140" s="27"/>
      <c r="N140" s="27"/>
      <c r="O140" s="27"/>
      <c r="P140" s="27"/>
      <c r="Q140" s="27"/>
      <c r="R140" s="207"/>
      <c r="S140" s="207"/>
      <c r="T140" s="207"/>
      <c r="U140" s="207"/>
      <c r="V140" s="207"/>
      <c r="W140" s="20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row>
    <row r="141" spans="1:57" s="28" customFormat="1" ht="13.8">
      <c r="A141" s="27"/>
      <c r="B141" s="27"/>
      <c r="C141" s="27"/>
      <c r="D141" s="27"/>
      <c r="E141" s="27"/>
      <c r="F141" s="27"/>
      <c r="G141" s="27"/>
      <c r="H141" s="27"/>
      <c r="I141" s="27"/>
      <c r="J141" s="27"/>
      <c r="K141" s="27"/>
      <c r="L141" s="27"/>
      <c r="M141" s="27"/>
      <c r="N141" s="27"/>
      <c r="O141" s="27"/>
      <c r="P141" s="27"/>
      <c r="Q141" s="27"/>
      <c r="R141" s="207"/>
      <c r="S141" s="207"/>
      <c r="T141" s="207"/>
      <c r="U141" s="207"/>
      <c r="V141" s="207"/>
      <c r="W141" s="20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row>
    <row r="142" spans="1:57" s="28" customFormat="1" ht="13.8">
      <c r="A142" s="27"/>
      <c r="B142" s="27"/>
      <c r="C142" s="27"/>
      <c r="D142" s="27"/>
      <c r="E142" s="27"/>
      <c r="F142" s="27"/>
      <c r="G142" s="27"/>
      <c r="H142" s="27"/>
      <c r="I142" s="27"/>
      <c r="J142" s="27"/>
      <c r="K142" s="27"/>
      <c r="L142" s="27"/>
      <c r="M142" s="27"/>
      <c r="N142" s="27"/>
      <c r="O142" s="27"/>
      <c r="P142" s="27"/>
      <c r="Q142" s="27"/>
      <c r="R142" s="207"/>
      <c r="S142" s="207"/>
      <c r="T142" s="207"/>
      <c r="U142" s="207"/>
      <c r="V142" s="207"/>
      <c r="W142" s="20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row>
    <row r="143" spans="1:57" s="28" customFormat="1" ht="13.8">
      <c r="A143" s="27"/>
      <c r="B143" s="27"/>
      <c r="C143" s="27"/>
      <c r="D143" s="27"/>
      <c r="E143" s="27"/>
      <c r="F143" s="27"/>
      <c r="G143" s="27"/>
      <c r="H143" s="27"/>
      <c r="I143" s="27"/>
      <c r="J143" s="27"/>
      <c r="K143" s="27"/>
      <c r="L143" s="27"/>
      <c r="M143" s="27"/>
      <c r="N143" s="27"/>
      <c r="O143" s="27"/>
      <c r="P143" s="27"/>
      <c r="Q143" s="27"/>
      <c r="R143" s="207"/>
      <c r="S143" s="207"/>
      <c r="T143" s="207"/>
      <c r="U143" s="207"/>
      <c r="V143" s="207"/>
      <c r="W143" s="20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row>
    <row r="144" spans="1:57" s="28" customFormat="1" ht="13.8">
      <c r="A144" s="27"/>
      <c r="B144" s="27"/>
      <c r="C144" s="27"/>
      <c r="D144" s="27"/>
      <c r="E144" s="27"/>
      <c r="F144" s="27"/>
      <c r="G144" s="27"/>
      <c r="H144" s="27"/>
      <c r="I144" s="27"/>
      <c r="J144" s="27"/>
      <c r="K144" s="27"/>
      <c r="L144" s="27"/>
      <c r="M144" s="27"/>
      <c r="N144" s="27"/>
      <c r="O144" s="27"/>
      <c r="P144" s="27"/>
      <c r="Q144" s="27"/>
      <c r="R144" s="207"/>
      <c r="S144" s="207"/>
      <c r="T144" s="207"/>
      <c r="U144" s="207"/>
      <c r="V144" s="207"/>
      <c r="W144" s="20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row>
    <row r="145" spans="1:57" s="28" customFormat="1" ht="13.8">
      <c r="A145" s="27"/>
      <c r="B145" s="27"/>
      <c r="C145" s="27"/>
      <c r="D145" s="27"/>
      <c r="E145" s="27"/>
      <c r="F145" s="27"/>
      <c r="G145" s="27"/>
      <c r="H145" s="27"/>
      <c r="I145" s="27"/>
      <c r="J145" s="27"/>
      <c r="K145" s="27"/>
      <c r="L145" s="27"/>
      <c r="M145" s="27"/>
      <c r="N145" s="27"/>
      <c r="O145" s="27"/>
      <c r="P145" s="27"/>
      <c r="Q145" s="27"/>
      <c r="R145" s="207"/>
      <c r="S145" s="207"/>
      <c r="T145" s="207"/>
      <c r="U145" s="207"/>
      <c r="V145" s="207"/>
      <c r="W145" s="20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row>
    <row r="146" spans="1:57" s="28" customFormat="1" ht="13.8">
      <c r="A146" s="27"/>
      <c r="B146" s="27"/>
      <c r="C146" s="27"/>
      <c r="D146" s="27"/>
      <c r="E146" s="27"/>
      <c r="F146" s="27"/>
      <c r="G146" s="27"/>
      <c r="H146" s="27"/>
      <c r="I146" s="27"/>
      <c r="J146" s="27"/>
      <c r="K146" s="27"/>
      <c r="L146" s="27"/>
      <c r="M146" s="27"/>
      <c r="N146" s="27"/>
      <c r="O146" s="27"/>
      <c r="P146" s="27"/>
      <c r="Q146" s="27"/>
      <c r="R146" s="207"/>
      <c r="S146" s="207"/>
      <c r="T146" s="207"/>
      <c r="U146" s="207"/>
      <c r="V146" s="207"/>
      <c r="W146" s="20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row>
    <row r="147" spans="1:57" s="28" customFormat="1" ht="13.8">
      <c r="A147" s="27"/>
      <c r="B147" s="27"/>
      <c r="C147" s="27"/>
      <c r="D147" s="27"/>
      <c r="E147" s="27"/>
      <c r="F147" s="27"/>
      <c r="G147" s="27"/>
      <c r="H147" s="27"/>
      <c r="I147" s="27"/>
      <c r="J147" s="27"/>
      <c r="K147" s="27"/>
      <c r="L147" s="27"/>
      <c r="M147" s="27"/>
      <c r="N147" s="27"/>
      <c r="O147" s="27"/>
      <c r="P147" s="27"/>
      <c r="Q147" s="27"/>
      <c r="R147" s="207"/>
      <c r="S147" s="207"/>
      <c r="T147" s="207"/>
      <c r="U147" s="207"/>
      <c r="V147" s="207"/>
      <c r="W147" s="20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row>
    <row r="148" spans="1:57" s="28" customFormat="1" ht="13.8">
      <c r="A148" s="27"/>
      <c r="B148" s="27"/>
      <c r="C148" s="27"/>
      <c r="D148" s="27"/>
      <c r="E148" s="27"/>
      <c r="F148" s="27"/>
      <c r="G148" s="27"/>
      <c r="H148" s="27"/>
      <c r="I148" s="27"/>
      <c r="J148" s="27"/>
      <c r="K148" s="27"/>
      <c r="L148" s="27"/>
      <c r="M148" s="27"/>
      <c r="N148" s="27"/>
      <c r="O148" s="27"/>
      <c r="P148" s="27"/>
      <c r="Q148" s="27"/>
      <c r="R148" s="207"/>
      <c r="S148" s="207"/>
      <c r="T148" s="207"/>
      <c r="U148" s="207"/>
      <c r="V148" s="207"/>
      <c r="W148" s="20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row>
    <row r="149" spans="1:57" s="28" customFormat="1" ht="13.8">
      <c r="A149" s="27"/>
      <c r="B149" s="27"/>
      <c r="C149" s="27"/>
      <c r="D149" s="27"/>
      <c r="E149" s="27"/>
      <c r="F149" s="27"/>
      <c r="G149" s="27"/>
      <c r="H149" s="27"/>
      <c r="I149" s="27"/>
      <c r="J149" s="27"/>
      <c r="K149" s="27"/>
      <c r="L149" s="27"/>
      <c r="M149" s="27"/>
      <c r="N149" s="27"/>
      <c r="O149" s="27"/>
      <c r="P149" s="27"/>
      <c r="Q149" s="27"/>
      <c r="R149" s="207"/>
      <c r="S149" s="207"/>
      <c r="T149" s="207"/>
      <c r="U149" s="207"/>
      <c r="V149" s="207"/>
      <c r="W149" s="20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row>
    <row r="150" spans="1:57" s="28" customFormat="1" ht="13.8">
      <c r="A150" s="27"/>
      <c r="B150" s="27"/>
      <c r="C150" s="27"/>
      <c r="D150" s="27"/>
      <c r="E150" s="27"/>
      <c r="F150" s="27"/>
      <c r="G150" s="27"/>
      <c r="H150" s="27"/>
      <c r="I150" s="27"/>
      <c r="J150" s="27"/>
      <c r="K150" s="27"/>
      <c r="L150" s="27"/>
      <c r="M150" s="27"/>
      <c r="N150" s="27"/>
      <c r="O150" s="27"/>
      <c r="P150" s="27"/>
      <c r="Q150" s="27"/>
      <c r="R150" s="207"/>
      <c r="S150" s="207"/>
      <c r="T150" s="207"/>
      <c r="U150" s="207"/>
      <c r="V150" s="207"/>
      <c r="W150" s="20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row>
    <row r="151" spans="1:57" s="28" customFormat="1" ht="13.8">
      <c r="A151" s="27"/>
      <c r="B151" s="27"/>
      <c r="C151" s="27"/>
      <c r="D151" s="27"/>
      <c r="E151" s="27"/>
      <c r="F151" s="27"/>
      <c r="G151" s="27"/>
      <c r="H151" s="27"/>
      <c r="I151" s="27"/>
      <c r="J151" s="27"/>
      <c r="K151" s="27"/>
      <c r="L151" s="27"/>
      <c r="M151" s="27"/>
      <c r="N151" s="27"/>
      <c r="O151" s="27"/>
      <c r="P151" s="27"/>
      <c r="Q151" s="27"/>
      <c r="R151" s="207"/>
      <c r="S151" s="207"/>
      <c r="T151" s="207"/>
      <c r="U151" s="207"/>
      <c r="V151" s="207"/>
      <c r="W151" s="20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row>
    <row r="152" spans="1:57" s="28" customFormat="1" ht="13.8">
      <c r="A152" s="27"/>
      <c r="B152" s="27"/>
      <c r="C152" s="27"/>
      <c r="D152" s="27"/>
      <c r="E152" s="27"/>
      <c r="F152" s="27"/>
      <c r="G152" s="27"/>
      <c r="H152" s="27"/>
      <c r="I152" s="27"/>
      <c r="J152" s="27"/>
      <c r="K152" s="27"/>
      <c r="L152" s="27"/>
      <c r="M152" s="27"/>
      <c r="N152" s="27"/>
      <c r="O152" s="27"/>
      <c r="P152" s="27"/>
      <c r="Q152" s="27"/>
      <c r="R152" s="207"/>
      <c r="S152" s="207"/>
      <c r="T152" s="207"/>
      <c r="U152" s="207"/>
      <c r="V152" s="207"/>
      <c r="W152" s="20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row>
    <row r="153" spans="1:57" s="28" customFormat="1" ht="13.8">
      <c r="A153" s="27"/>
      <c r="B153" s="27"/>
      <c r="C153" s="27"/>
      <c r="D153" s="27"/>
      <c r="E153" s="27"/>
      <c r="F153" s="27"/>
      <c r="G153" s="27"/>
      <c r="H153" s="27"/>
      <c r="I153" s="27"/>
      <c r="J153" s="27"/>
      <c r="K153" s="27"/>
      <c r="L153" s="27"/>
      <c r="M153" s="27"/>
      <c r="N153" s="27"/>
      <c r="O153" s="27"/>
      <c r="P153" s="27"/>
      <c r="Q153" s="27"/>
      <c r="R153" s="207"/>
      <c r="S153" s="207"/>
      <c r="T153" s="207"/>
      <c r="U153" s="207"/>
      <c r="V153" s="207"/>
      <c r="W153" s="20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row>
    <row r="154" spans="1:57" s="28" customFormat="1" ht="13.8">
      <c r="A154" s="27"/>
      <c r="B154" s="27"/>
      <c r="C154" s="27"/>
      <c r="D154" s="27"/>
      <c r="E154" s="27"/>
      <c r="F154" s="27"/>
      <c r="G154" s="27"/>
      <c r="H154" s="27"/>
      <c r="I154" s="27"/>
      <c r="J154" s="27"/>
      <c r="K154" s="27"/>
      <c r="L154" s="27"/>
      <c r="M154" s="27"/>
      <c r="N154" s="27"/>
      <c r="O154" s="27"/>
      <c r="P154" s="27"/>
      <c r="Q154" s="27"/>
      <c r="R154" s="207"/>
      <c r="S154" s="207"/>
      <c r="T154" s="207"/>
      <c r="U154" s="207"/>
      <c r="V154" s="207"/>
      <c r="W154" s="20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row>
    <row r="155" spans="1:57" s="28" customFormat="1" ht="13.8">
      <c r="A155" s="27"/>
      <c r="B155" s="27"/>
      <c r="C155" s="27"/>
      <c r="D155" s="27"/>
      <c r="E155" s="27"/>
      <c r="F155" s="27"/>
      <c r="G155" s="27"/>
      <c r="H155" s="27"/>
      <c r="I155" s="27"/>
      <c r="J155" s="27"/>
      <c r="K155" s="27"/>
      <c r="L155" s="27"/>
      <c r="M155" s="27"/>
      <c r="N155" s="27"/>
      <c r="O155" s="27"/>
      <c r="P155" s="27"/>
      <c r="Q155" s="27"/>
      <c r="R155" s="207"/>
      <c r="S155" s="207"/>
      <c r="T155" s="207"/>
      <c r="U155" s="207"/>
      <c r="V155" s="207"/>
      <c r="W155" s="20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row>
    <row r="156" spans="1:57" s="28" customFormat="1" ht="13.8">
      <c r="A156" s="27"/>
      <c r="B156" s="27"/>
      <c r="C156" s="27"/>
      <c r="D156" s="27"/>
      <c r="E156" s="27"/>
      <c r="F156" s="27"/>
      <c r="G156" s="27"/>
      <c r="H156" s="27"/>
      <c r="I156" s="27"/>
      <c r="J156" s="27"/>
      <c r="K156" s="27"/>
      <c r="L156" s="27"/>
      <c r="M156" s="27"/>
      <c r="N156" s="27"/>
      <c r="O156" s="27"/>
      <c r="P156" s="27"/>
      <c r="Q156" s="27"/>
      <c r="R156" s="207"/>
      <c r="S156" s="207"/>
      <c r="T156" s="207"/>
      <c r="U156" s="207"/>
      <c r="V156" s="207"/>
      <c r="W156" s="20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row>
    <row r="157" spans="1:57" s="28" customFormat="1" ht="13.8">
      <c r="A157" s="27"/>
      <c r="B157" s="27"/>
      <c r="C157" s="27"/>
      <c r="D157" s="27"/>
      <c r="E157" s="27"/>
      <c r="F157" s="27"/>
      <c r="G157" s="27"/>
      <c r="H157" s="27"/>
      <c r="I157" s="27"/>
      <c r="J157" s="27"/>
      <c r="K157" s="27"/>
      <c r="L157" s="27"/>
      <c r="M157" s="27"/>
      <c r="N157" s="27"/>
      <c r="O157" s="27"/>
      <c r="P157" s="27"/>
      <c r="Q157" s="27"/>
      <c r="R157" s="207"/>
      <c r="S157" s="207"/>
      <c r="T157" s="207"/>
      <c r="U157" s="207"/>
      <c r="V157" s="207"/>
      <c r="W157" s="20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row>
    <row r="158" spans="1:57" s="28" customFormat="1" ht="13.8">
      <c r="A158" s="27"/>
      <c r="B158" s="27"/>
      <c r="C158" s="27"/>
      <c r="D158" s="27"/>
      <c r="E158" s="27"/>
      <c r="F158" s="27"/>
      <c r="G158" s="27"/>
      <c r="H158" s="27"/>
      <c r="I158" s="27"/>
      <c r="J158" s="27"/>
      <c r="K158" s="27"/>
      <c r="L158" s="27"/>
      <c r="M158" s="27"/>
      <c r="N158" s="27"/>
      <c r="O158" s="27"/>
      <c r="P158" s="27"/>
      <c r="Q158" s="27"/>
      <c r="R158" s="207"/>
      <c r="S158" s="207"/>
      <c r="T158" s="207"/>
      <c r="U158" s="207"/>
      <c r="V158" s="207"/>
      <c r="W158" s="20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row>
    <row r="159" spans="1:57" s="28" customFormat="1" ht="13.8">
      <c r="A159" s="27"/>
      <c r="B159" s="27"/>
      <c r="C159" s="27"/>
      <c r="D159" s="27"/>
      <c r="E159" s="27"/>
      <c r="F159" s="27"/>
      <c r="G159" s="27"/>
      <c r="H159" s="27"/>
      <c r="I159" s="27"/>
      <c r="J159" s="27"/>
      <c r="K159" s="27"/>
      <c r="L159" s="27"/>
      <c r="M159" s="27"/>
      <c r="N159" s="27"/>
      <c r="O159" s="27"/>
      <c r="P159" s="27"/>
      <c r="Q159" s="27"/>
      <c r="R159" s="207"/>
      <c r="S159" s="207"/>
      <c r="T159" s="207"/>
      <c r="U159" s="207"/>
      <c r="V159" s="207"/>
      <c r="W159" s="20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row>
    <row r="160" spans="1:57" s="28" customFormat="1" ht="13.8">
      <c r="A160" s="27"/>
      <c r="B160" s="27"/>
      <c r="C160" s="27"/>
      <c r="D160" s="27"/>
      <c r="E160" s="27"/>
      <c r="F160" s="27"/>
      <c r="G160" s="27"/>
      <c r="H160" s="27"/>
      <c r="I160" s="27"/>
      <c r="J160" s="27"/>
      <c r="K160" s="27"/>
      <c r="L160" s="27"/>
      <c r="M160" s="27"/>
      <c r="N160" s="27"/>
      <c r="O160" s="27"/>
      <c r="P160" s="27"/>
      <c r="Q160" s="27"/>
      <c r="R160" s="207"/>
      <c r="S160" s="207"/>
      <c r="T160" s="207"/>
      <c r="U160" s="207"/>
      <c r="V160" s="207"/>
      <c r="W160" s="20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row>
    <row r="161" spans="1:57" s="28" customFormat="1" ht="13.8">
      <c r="A161" s="27"/>
      <c r="B161" s="27"/>
      <c r="C161" s="27"/>
      <c r="D161" s="27"/>
      <c r="E161" s="27"/>
      <c r="F161" s="27"/>
      <c r="G161" s="27"/>
      <c r="H161" s="27"/>
      <c r="I161" s="27"/>
      <c r="J161" s="27"/>
      <c r="K161" s="27"/>
      <c r="L161" s="27"/>
      <c r="M161" s="27"/>
      <c r="N161" s="27"/>
      <c r="O161" s="27"/>
      <c r="P161" s="27"/>
      <c r="Q161" s="27"/>
      <c r="R161" s="207"/>
      <c r="S161" s="207"/>
      <c r="T161" s="207"/>
      <c r="U161" s="207"/>
      <c r="V161" s="207"/>
      <c r="W161" s="20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row>
    <row r="162" spans="1:57" s="28" customFormat="1" ht="13.8">
      <c r="A162" s="27"/>
      <c r="B162" s="27"/>
      <c r="C162" s="27"/>
      <c r="D162" s="27"/>
      <c r="E162" s="27"/>
      <c r="F162" s="27"/>
      <c r="G162" s="27"/>
      <c r="H162" s="27"/>
      <c r="I162" s="27"/>
      <c r="J162" s="27"/>
      <c r="K162" s="27"/>
      <c r="L162" s="27"/>
      <c r="M162" s="27"/>
      <c r="N162" s="27"/>
      <c r="O162" s="27"/>
      <c r="P162" s="27"/>
      <c r="Q162" s="27"/>
      <c r="R162" s="207"/>
      <c r="S162" s="207"/>
      <c r="T162" s="207"/>
      <c r="U162" s="207"/>
      <c r="V162" s="207"/>
      <c r="W162" s="20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row>
    <row r="163" spans="1:57" s="28" customFormat="1" ht="13.8">
      <c r="A163" s="27"/>
      <c r="B163" s="27"/>
      <c r="C163" s="27"/>
      <c r="D163" s="27"/>
      <c r="E163" s="27"/>
      <c r="F163" s="27"/>
      <c r="G163" s="27"/>
      <c r="H163" s="27"/>
      <c r="I163" s="27"/>
      <c r="J163" s="27"/>
      <c r="K163" s="27"/>
      <c r="L163" s="27"/>
      <c r="M163" s="27"/>
      <c r="N163" s="27"/>
      <c r="O163" s="27"/>
      <c r="P163" s="27"/>
      <c r="Q163" s="27"/>
      <c r="R163" s="207"/>
      <c r="S163" s="207"/>
      <c r="T163" s="207"/>
      <c r="U163" s="207"/>
      <c r="V163" s="207"/>
      <c r="W163" s="20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row>
    <row r="164" spans="1:57" s="28" customFormat="1" ht="13.8">
      <c r="A164" s="27"/>
      <c r="B164" s="27"/>
      <c r="C164" s="27"/>
      <c r="D164" s="27"/>
      <c r="E164" s="27"/>
      <c r="F164" s="27"/>
      <c r="G164" s="27"/>
      <c r="H164" s="27"/>
      <c r="I164" s="27"/>
      <c r="J164" s="27"/>
      <c r="K164" s="27"/>
      <c r="L164" s="27"/>
      <c r="M164" s="27"/>
      <c r="N164" s="27"/>
      <c r="O164" s="27"/>
      <c r="P164" s="27"/>
      <c r="Q164" s="27"/>
      <c r="R164" s="207"/>
      <c r="S164" s="207"/>
      <c r="T164" s="207"/>
      <c r="U164" s="207"/>
      <c r="V164" s="207"/>
      <c r="W164" s="20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row>
    <row r="165" spans="1:57" s="28" customFormat="1" ht="13.8">
      <c r="A165" s="27"/>
      <c r="B165" s="27"/>
      <c r="C165" s="27"/>
      <c r="D165" s="27"/>
      <c r="E165" s="27"/>
      <c r="F165" s="27"/>
      <c r="G165" s="27"/>
      <c r="H165" s="27"/>
      <c r="I165" s="27"/>
      <c r="J165" s="27"/>
      <c r="K165" s="27"/>
      <c r="L165" s="27"/>
      <c r="M165" s="27"/>
      <c r="N165" s="27"/>
      <c r="O165" s="27"/>
      <c r="P165" s="27"/>
      <c r="Q165" s="27"/>
      <c r="R165" s="207"/>
      <c r="S165" s="207"/>
      <c r="T165" s="207"/>
      <c r="U165" s="207"/>
      <c r="V165" s="207"/>
      <c r="W165" s="20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row>
    <row r="166" spans="1:57" s="28" customFormat="1" ht="13.8">
      <c r="A166" s="27"/>
      <c r="B166" s="27"/>
      <c r="C166" s="27"/>
      <c r="D166" s="27"/>
      <c r="E166" s="27"/>
      <c r="F166" s="27"/>
      <c r="G166" s="27"/>
      <c r="H166" s="27"/>
      <c r="I166" s="27"/>
      <c r="J166" s="27"/>
      <c r="K166" s="27"/>
      <c r="L166" s="27"/>
      <c r="M166" s="27"/>
      <c r="N166" s="27"/>
      <c r="O166" s="27"/>
      <c r="P166" s="27"/>
      <c r="Q166" s="27"/>
      <c r="R166" s="207"/>
      <c r="S166" s="207"/>
      <c r="T166" s="207"/>
      <c r="U166" s="207"/>
      <c r="V166" s="207"/>
      <c r="W166" s="20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row>
    <row r="167" spans="1:57" s="28" customFormat="1" ht="13.8">
      <c r="A167" s="27"/>
      <c r="B167" s="27"/>
      <c r="C167" s="27"/>
      <c r="D167" s="27"/>
      <c r="E167" s="27"/>
      <c r="F167" s="27"/>
      <c r="G167" s="27"/>
      <c r="H167" s="27"/>
      <c r="I167" s="27"/>
      <c r="J167" s="27"/>
      <c r="K167" s="27"/>
      <c r="L167" s="27"/>
      <c r="M167" s="27"/>
      <c r="N167" s="27"/>
      <c r="O167" s="27"/>
      <c r="P167" s="27"/>
      <c r="Q167" s="27"/>
      <c r="R167" s="207"/>
      <c r="S167" s="207"/>
      <c r="T167" s="207"/>
      <c r="U167" s="207"/>
      <c r="V167" s="207"/>
      <c r="W167" s="20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row>
    <row r="168" spans="1:57" s="28" customFormat="1" ht="13.8">
      <c r="A168" s="27"/>
      <c r="B168" s="27"/>
      <c r="C168" s="27"/>
      <c r="D168" s="27"/>
      <c r="E168" s="27"/>
      <c r="F168" s="27"/>
      <c r="G168" s="27"/>
      <c r="H168" s="27"/>
      <c r="I168" s="27"/>
      <c r="J168" s="27"/>
      <c r="K168" s="27"/>
      <c r="L168" s="27"/>
      <c r="M168" s="27"/>
      <c r="N168" s="27"/>
      <c r="O168" s="27"/>
      <c r="P168" s="27"/>
      <c r="Q168" s="27"/>
      <c r="R168" s="207"/>
      <c r="S168" s="207"/>
      <c r="T168" s="207"/>
      <c r="U168" s="207"/>
      <c r="V168" s="207"/>
      <c r="W168" s="20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row>
    <row r="169" spans="1:57" s="28" customFormat="1" ht="13.8">
      <c r="A169" s="27"/>
      <c r="B169" s="27"/>
      <c r="C169" s="27"/>
      <c r="D169" s="27"/>
      <c r="E169" s="27"/>
      <c r="F169" s="27"/>
      <c r="G169" s="27"/>
      <c r="H169" s="27"/>
      <c r="I169" s="27"/>
      <c r="J169" s="27"/>
      <c r="K169" s="27"/>
      <c r="L169" s="27"/>
      <c r="M169" s="27"/>
      <c r="N169" s="27"/>
      <c r="O169" s="27"/>
      <c r="P169" s="27"/>
      <c r="Q169" s="27"/>
      <c r="R169" s="207"/>
      <c r="S169" s="207"/>
      <c r="T169" s="207"/>
      <c r="U169" s="207"/>
      <c r="V169" s="207"/>
      <c r="W169" s="20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row>
    <row r="170" spans="1:57" s="28" customFormat="1" ht="13.8">
      <c r="A170" s="27"/>
      <c r="B170" s="27"/>
      <c r="C170" s="27"/>
      <c r="D170" s="27"/>
      <c r="E170" s="27"/>
      <c r="F170" s="27"/>
      <c r="G170" s="27"/>
      <c r="H170" s="27"/>
      <c r="I170" s="27"/>
      <c r="J170" s="27"/>
      <c r="K170" s="27"/>
      <c r="L170" s="27"/>
      <c r="M170" s="27"/>
      <c r="N170" s="27"/>
      <c r="O170" s="27"/>
      <c r="P170" s="27"/>
      <c r="Q170" s="27"/>
      <c r="R170" s="207"/>
      <c r="S170" s="207"/>
      <c r="T170" s="207"/>
      <c r="U170" s="207"/>
      <c r="V170" s="207"/>
      <c r="W170" s="20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row>
    <row r="171" spans="1:57" s="28" customFormat="1" ht="13.8">
      <c r="A171" s="27"/>
      <c r="B171" s="27"/>
      <c r="C171" s="27"/>
      <c r="D171" s="27"/>
      <c r="E171" s="27"/>
      <c r="F171" s="27"/>
      <c r="G171" s="27"/>
      <c r="H171" s="27"/>
      <c r="I171" s="27"/>
      <c r="J171" s="27"/>
      <c r="K171" s="27"/>
      <c r="L171" s="27"/>
      <c r="M171" s="27"/>
      <c r="N171" s="27"/>
      <c r="O171" s="27"/>
      <c r="P171" s="27"/>
      <c r="Q171" s="27"/>
      <c r="R171" s="207"/>
      <c r="S171" s="207"/>
      <c r="T171" s="207"/>
      <c r="U171" s="207"/>
      <c r="V171" s="207"/>
      <c r="W171" s="20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row>
    <row r="172" spans="1:57" s="28" customFormat="1" ht="13.8">
      <c r="A172" s="27"/>
      <c r="B172" s="27"/>
      <c r="C172" s="27"/>
      <c r="D172" s="27"/>
      <c r="E172" s="27"/>
      <c r="F172" s="27"/>
      <c r="G172" s="27"/>
      <c r="H172" s="27"/>
      <c r="I172" s="27"/>
      <c r="J172" s="27"/>
      <c r="K172" s="27"/>
      <c r="L172" s="27"/>
      <c r="M172" s="27"/>
      <c r="N172" s="27"/>
      <c r="O172" s="27"/>
      <c r="P172" s="27"/>
      <c r="Q172" s="27"/>
      <c r="R172" s="207"/>
      <c r="S172" s="207"/>
      <c r="T172" s="207"/>
      <c r="U172" s="207"/>
      <c r="V172" s="207"/>
      <c r="W172" s="20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row>
    <row r="173" spans="1:57" s="28" customFormat="1" ht="13.8">
      <c r="A173" s="27"/>
      <c r="B173" s="27"/>
      <c r="C173" s="27"/>
      <c r="D173" s="27"/>
      <c r="E173" s="27"/>
      <c r="F173" s="27"/>
      <c r="G173" s="27"/>
      <c r="H173" s="27"/>
      <c r="I173" s="27"/>
      <c r="J173" s="27"/>
      <c r="K173" s="27"/>
      <c r="L173" s="27"/>
      <c r="M173" s="27"/>
      <c r="N173" s="27"/>
      <c r="O173" s="27"/>
      <c r="P173" s="27"/>
      <c r="Q173" s="27"/>
      <c r="R173" s="207"/>
      <c r="S173" s="207"/>
      <c r="T173" s="207"/>
      <c r="U173" s="207"/>
      <c r="V173" s="207"/>
      <c r="W173" s="20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row>
    <row r="174" spans="1:57" s="28" customFormat="1" ht="13.8">
      <c r="A174" s="27"/>
      <c r="B174" s="27"/>
      <c r="C174" s="27"/>
      <c r="D174" s="27"/>
      <c r="E174" s="27"/>
      <c r="F174" s="27"/>
      <c r="G174" s="27"/>
      <c r="H174" s="27"/>
      <c r="I174" s="27"/>
      <c r="J174" s="27"/>
      <c r="K174" s="27"/>
      <c r="L174" s="27"/>
      <c r="M174" s="27"/>
      <c r="N174" s="27"/>
      <c r="O174" s="27"/>
      <c r="P174" s="27"/>
      <c r="Q174" s="27"/>
      <c r="R174" s="207"/>
      <c r="S174" s="207"/>
      <c r="T174" s="207"/>
      <c r="U174" s="207"/>
      <c r="V174" s="207"/>
      <c r="W174" s="20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row>
    <row r="175" spans="1:57" s="28" customFormat="1" ht="13.8">
      <c r="A175" s="27"/>
      <c r="B175" s="27"/>
      <c r="C175" s="27"/>
      <c r="D175" s="27"/>
      <c r="E175" s="27"/>
      <c r="F175" s="27"/>
      <c r="G175" s="27"/>
      <c r="H175" s="27"/>
      <c r="I175" s="27"/>
      <c r="J175" s="27"/>
      <c r="K175" s="27"/>
      <c r="L175" s="27"/>
      <c r="M175" s="27"/>
      <c r="N175" s="27"/>
      <c r="O175" s="27"/>
      <c r="P175" s="27"/>
      <c r="Q175" s="27"/>
      <c r="R175" s="207"/>
      <c r="S175" s="207"/>
      <c r="T175" s="207"/>
      <c r="U175" s="207"/>
      <c r="V175" s="207"/>
      <c r="W175" s="20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row>
    <row r="176" spans="1:57" s="28" customFormat="1" ht="13.8">
      <c r="A176" s="27"/>
      <c r="B176" s="27"/>
      <c r="C176" s="27"/>
      <c r="D176" s="27"/>
      <c r="E176" s="27"/>
      <c r="F176" s="27"/>
      <c r="G176" s="27"/>
      <c r="H176" s="27"/>
      <c r="I176" s="27"/>
      <c r="J176" s="27"/>
      <c r="K176" s="27"/>
      <c r="L176" s="27"/>
      <c r="M176" s="27"/>
      <c r="N176" s="27"/>
      <c r="O176" s="27"/>
      <c r="P176" s="27"/>
      <c r="Q176" s="27"/>
      <c r="R176" s="207"/>
      <c r="S176" s="207"/>
      <c r="T176" s="207"/>
      <c r="U176" s="207"/>
      <c r="V176" s="207"/>
      <c r="W176" s="20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row>
    <row r="177" spans="1:57" s="28" customFormat="1" ht="13.8">
      <c r="A177" s="27"/>
      <c r="B177" s="27"/>
      <c r="C177" s="27"/>
      <c r="D177" s="27"/>
      <c r="E177" s="27"/>
      <c r="F177" s="27"/>
      <c r="G177" s="27"/>
      <c r="H177" s="27"/>
      <c r="I177" s="27"/>
      <c r="J177" s="27"/>
      <c r="K177" s="27"/>
      <c r="L177" s="27"/>
      <c r="M177" s="27"/>
      <c r="N177" s="27"/>
      <c r="O177" s="27"/>
      <c r="P177" s="27"/>
      <c r="Q177" s="27"/>
      <c r="R177" s="207"/>
      <c r="S177" s="207"/>
      <c r="T177" s="207"/>
      <c r="U177" s="207"/>
      <c r="V177" s="207"/>
      <c r="W177" s="20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row>
    <row r="178" spans="1:57" s="28" customFormat="1" ht="13.8">
      <c r="A178" s="27"/>
      <c r="B178" s="27"/>
      <c r="C178" s="27"/>
      <c r="D178" s="27"/>
      <c r="E178" s="27"/>
      <c r="F178" s="27"/>
      <c r="G178" s="27"/>
      <c r="H178" s="27"/>
      <c r="I178" s="27"/>
      <c r="J178" s="27"/>
      <c r="K178" s="27"/>
      <c r="L178" s="27"/>
      <c r="M178" s="27"/>
      <c r="N178" s="27"/>
      <c r="O178" s="27"/>
      <c r="P178" s="27"/>
      <c r="Q178" s="27"/>
      <c r="R178" s="207"/>
      <c r="S178" s="207"/>
      <c r="T178" s="207"/>
      <c r="U178" s="207"/>
      <c r="V178" s="207"/>
      <c r="W178" s="20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row>
    <row r="179" spans="1:57" s="28" customFormat="1" ht="13.8">
      <c r="A179" s="27"/>
      <c r="B179" s="27"/>
      <c r="C179" s="27"/>
      <c r="D179" s="27"/>
      <c r="E179" s="27"/>
      <c r="F179" s="27"/>
      <c r="G179" s="27"/>
      <c r="H179" s="27"/>
      <c r="I179" s="27"/>
      <c r="J179" s="27"/>
      <c r="K179" s="27"/>
      <c r="L179" s="27"/>
      <c r="M179" s="27"/>
      <c r="N179" s="27"/>
      <c r="O179" s="27"/>
      <c r="P179" s="27"/>
      <c r="Q179" s="27"/>
      <c r="R179" s="207"/>
      <c r="S179" s="207"/>
      <c r="T179" s="207"/>
      <c r="U179" s="207"/>
      <c r="V179" s="207"/>
      <c r="W179" s="20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row>
    <row r="180" spans="1:57" s="28" customFormat="1" ht="13.8">
      <c r="A180" s="27"/>
      <c r="B180" s="27"/>
      <c r="C180" s="27"/>
      <c r="D180" s="27"/>
      <c r="E180" s="27"/>
      <c r="F180" s="27"/>
      <c r="G180" s="27"/>
      <c r="H180" s="27"/>
      <c r="I180" s="27"/>
      <c r="J180" s="27"/>
      <c r="K180" s="27"/>
      <c r="L180" s="27"/>
      <c r="M180" s="27"/>
      <c r="N180" s="27"/>
      <c r="O180" s="27"/>
      <c r="P180" s="27"/>
      <c r="Q180" s="27"/>
      <c r="R180" s="207"/>
      <c r="S180" s="207"/>
      <c r="T180" s="207"/>
      <c r="U180" s="207"/>
      <c r="V180" s="207"/>
      <c r="W180" s="20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row>
    <row r="181" spans="1:57" s="28" customFormat="1" ht="13.8">
      <c r="A181" s="27"/>
      <c r="B181" s="27"/>
      <c r="C181" s="27"/>
      <c r="D181" s="27"/>
      <c r="E181" s="27"/>
      <c r="F181" s="27"/>
      <c r="G181" s="27"/>
      <c r="H181" s="27"/>
      <c r="I181" s="27"/>
      <c r="J181" s="27"/>
      <c r="K181" s="27"/>
      <c r="L181" s="27"/>
      <c r="M181" s="27"/>
      <c r="N181" s="27"/>
      <c r="O181" s="27"/>
      <c r="P181" s="27"/>
      <c r="Q181" s="27"/>
      <c r="R181" s="207"/>
      <c r="S181" s="207"/>
      <c r="T181" s="207"/>
      <c r="U181" s="207"/>
      <c r="V181" s="207"/>
      <c r="W181" s="20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row>
    <row r="182" spans="1:57" s="28" customFormat="1" ht="13.8">
      <c r="A182" s="27"/>
      <c r="B182" s="27"/>
      <c r="C182" s="27"/>
      <c r="D182" s="27"/>
      <c r="E182" s="27"/>
      <c r="F182" s="27"/>
      <c r="G182" s="27"/>
      <c r="H182" s="27"/>
      <c r="I182" s="27"/>
      <c r="J182" s="27"/>
      <c r="K182" s="27"/>
      <c r="L182" s="27"/>
      <c r="M182" s="27"/>
      <c r="N182" s="27"/>
      <c r="O182" s="27"/>
      <c r="P182" s="27"/>
      <c r="Q182" s="27"/>
      <c r="R182" s="207"/>
      <c r="S182" s="207"/>
      <c r="T182" s="207"/>
      <c r="U182" s="207"/>
      <c r="V182" s="207"/>
      <c r="W182" s="20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row>
    <row r="183" spans="1:57" s="28" customFormat="1" ht="13.8">
      <c r="A183" s="27"/>
      <c r="B183" s="27"/>
      <c r="C183" s="27"/>
      <c r="D183" s="27"/>
      <c r="E183" s="27"/>
      <c r="F183" s="27"/>
      <c r="G183" s="27"/>
      <c r="H183" s="27"/>
      <c r="I183" s="27"/>
      <c r="J183" s="27"/>
      <c r="K183" s="27"/>
      <c r="L183" s="27"/>
      <c r="M183" s="27"/>
      <c r="N183" s="27"/>
      <c r="O183" s="27"/>
      <c r="P183" s="27"/>
      <c r="Q183" s="27"/>
      <c r="R183" s="207"/>
      <c r="S183" s="207"/>
      <c r="T183" s="207"/>
      <c r="U183" s="207"/>
      <c r="V183" s="207"/>
      <c r="W183" s="20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row>
    <row r="184" spans="1:57" s="28" customFormat="1" ht="13.8">
      <c r="A184" s="27"/>
      <c r="B184" s="27"/>
      <c r="C184" s="27"/>
      <c r="D184" s="27"/>
      <c r="E184" s="27"/>
      <c r="F184" s="27"/>
      <c r="G184" s="27"/>
      <c r="H184" s="27"/>
      <c r="I184" s="27"/>
      <c r="J184" s="27"/>
      <c r="K184" s="27"/>
      <c r="L184" s="27"/>
      <c r="M184" s="27"/>
      <c r="N184" s="27"/>
      <c r="O184" s="27"/>
      <c r="P184" s="27"/>
      <c r="Q184" s="27"/>
      <c r="R184" s="207"/>
      <c r="S184" s="207"/>
      <c r="T184" s="207"/>
      <c r="U184" s="207"/>
      <c r="V184" s="207"/>
      <c r="W184" s="20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row>
    <row r="185" spans="1:57" s="28" customFormat="1" ht="13.8">
      <c r="A185" s="27"/>
      <c r="B185" s="27"/>
      <c r="C185" s="27"/>
      <c r="D185" s="27"/>
      <c r="E185" s="27"/>
      <c r="F185" s="27"/>
      <c r="G185" s="27"/>
      <c r="H185" s="27"/>
      <c r="I185" s="27"/>
      <c r="J185" s="27"/>
      <c r="K185" s="27"/>
      <c r="L185" s="27"/>
      <c r="M185" s="27"/>
      <c r="N185" s="27"/>
      <c r="O185" s="27"/>
      <c r="P185" s="27"/>
      <c r="Q185" s="27"/>
      <c r="R185" s="207"/>
      <c r="S185" s="207"/>
      <c r="T185" s="207"/>
      <c r="U185" s="207"/>
      <c r="V185" s="207"/>
      <c r="W185" s="20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row>
    <row r="186" spans="1:57" s="28" customFormat="1" ht="13.8">
      <c r="A186" s="27"/>
      <c r="B186" s="27"/>
      <c r="C186" s="27"/>
      <c r="D186" s="27"/>
      <c r="E186" s="27"/>
      <c r="F186" s="27"/>
      <c r="G186" s="27"/>
      <c r="H186" s="27"/>
      <c r="I186" s="27"/>
      <c r="J186" s="27"/>
      <c r="K186" s="27"/>
      <c r="L186" s="27"/>
      <c r="M186" s="27"/>
      <c r="N186" s="27"/>
      <c r="O186" s="27"/>
      <c r="P186" s="27"/>
      <c r="Q186" s="27"/>
      <c r="R186" s="207"/>
      <c r="S186" s="207"/>
      <c r="T186" s="207"/>
      <c r="U186" s="207"/>
      <c r="V186" s="207"/>
      <c r="W186" s="20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row>
    <row r="187" spans="1:57" s="28" customFormat="1" ht="13.8">
      <c r="A187" s="27"/>
      <c r="B187" s="27"/>
      <c r="C187" s="27"/>
      <c r="D187" s="27"/>
      <c r="E187" s="27"/>
      <c r="F187" s="27"/>
      <c r="G187" s="27"/>
      <c r="H187" s="27"/>
      <c r="I187" s="27"/>
      <c r="J187" s="27"/>
      <c r="K187" s="27"/>
      <c r="L187" s="27"/>
      <c r="M187" s="27"/>
      <c r="N187" s="27"/>
      <c r="O187" s="27"/>
      <c r="P187" s="27"/>
      <c r="Q187" s="27"/>
      <c r="R187" s="207"/>
      <c r="S187" s="207"/>
      <c r="T187" s="207"/>
      <c r="U187" s="207"/>
      <c r="V187" s="207"/>
      <c r="W187" s="20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row>
    <row r="188" spans="1:57" s="28" customFormat="1" ht="13.8">
      <c r="A188" s="27"/>
      <c r="B188" s="27"/>
      <c r="C188" s="27"/>
      <c r="D188" s="27"/>
      <c r="E188" s="27"/>
      <c r="F188" s="27"/>
      <c r="G188" s="27"/>
      <c r="H188" s="27"/>
      <c r="I188" s="27"/>
      <c r="J188" s="27"/>
      <c r="K188" s="27"/>
      <c r="L188" s="27"/>
      <c r="M188" s="27"/>
      <c r="N188" s="27"/>
      <c r="O188" s="27"/>
      <c r="P188" s="27"/>
      <c r="Q188" s="27"/>
      <c r="R188" s="207"/>
      <c r="S188" s="207"/>
      <c r="T188" s="207"/>
      <c r="U188" s="207"/>
      <c r="V188" s="207"/>
      <c r="W188" s="20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row>
    <row r="189" spans="1:57" s="28" customFormat="1" ht="13.8">
      <c r="A189" s="27"/>
      <c r="B189" s="27"/>
      <c r="C189" s="27"/>
      <c r="D189" s="27"/>
      <c r="E189" s="27"/>
      <c r="F189" s="27"/>
      <c r="G189" s="27"/>
      <c r="H189" s="27"/>
      <c r="I189" s="27"/>
      <c r="J189" s="27"/>
      <c r="K189" s="27"/>
      <c r="L189" s="27"/>
      <c r="M189" s="27"/>
      <c r="N189" s="27"/>
      <c r="O189" s="27"/>
      <c r="P189" s="27"/>
      <c r="Q189" s="27"/>
      <c r="R189" s="207"/>
      <c r="S189" s="207"/>
      <c r="T189" s="207"/>
      <c r="U189" s="207"/>
      <c r="V189" s="207"/>
      <c r="W189" s="20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row>
    <row r="190" spans="1:57" s="28" customFormat="1" ht="13.8">
      <c r="A190" s="27"/>
      <c r="B190" s="27"/>
      <c r="C190" s="27"/>
      <c r="D190" s="27"/>
      <c r="E190" s="27"/>
      <c r="F190" s="27"/>
      <c r="G190" s="27"/>
      <c r="H190" s="27"/>
      <c r="I190" s="27"/>
      <c r="J190" s="27"/>
      <c r="K190" s="27"/>
      <c r="L190" s="27"/>
      <c r="M190" s="27"/>
      <c r="N190" s="27"/>
      <c r="O190" s="27"/>
      <c r="P190" s="27"/>
      <c r="Q190" s="27"/>
      <c r="R190" s="207"/>
      <c r="S190" s="207"/>
      <c r="T190" s="207"/>
      <c r="U190" s="207"/>
      <c r="V190" s="207"/>
      <c r="W190" s="20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row>
    <row r="191" spans="1:57" s="28" customFormat="1" ht="13.8">
      <c r="A191" s="27"/>
      <c r="B191" s="27"/>
      <c r="C191" s="27"/>
      <c r="D191" s="27"/>
      <c r="E191" s="27"/>
      <c r="F191" s="27"/>
      <c r="G191" s="27"/>
      <c r="H191" s="27"/>
      <c r="I191" s="27"/>
      <c r="J191" s="27"/>
      <c r="K191" s="27"/>
      <c r="L191" s="27"/>
      <c r="M191" s="27"/>
      <c r="N191" s="27"/>
      <c r="O191" s="27"/>
      <c r="P191" s="27"/>
      <c r="Q191" s="27"/>
      <c r="R191" s="207"/>
      <c r="S191" s="207"/>
      <c r="T191" s="207"/>
      <c r="U191" s="207"/>
      <c r="V191" s="207"/>
      <c r="W191" s="20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row>
    <row r="192" spans="1:57" s="28" customFormat="1" ht="13.8">
      <c r="A192" s="27"/>
      <c r="B192" s="27"/>
      <c r="C192" s="27"/>
      <c r="D192" s="27"/>
      <c r="E192" s="27"/>
      <c r="F192" s="27"/>
      <c r="G192" s="27"/>
      <c r="H192" s="27"/>
      <c r="I192" s="27"/>
      <c r="J192" s="27"/>
      <c r="K192" s="27"/>
      <c r="L192" s="27"/>
      <c r="M192" s="27"/>
      <c r="N192" s="27"/>
      <c r="O192" s="27"/>
      <c r="P192" s="27"/>
      <c r="Q192" s="27"/>
      <c r="R192" s="207"/>
      <c r="S192" s="207"/>
      <c r="T192" s="207"/>
      <c r="U192" s="207"/>
      <c r="V192" s="207"/>
      <c r="W192" s="20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row>
    <row r="193" spans="1:57" s="28" customFormat="1" ht="13.8">
      <c r="A193" s="27"/>
      <c r="B193" s="27"/>
      <c r="C193" s="27"/>
      <c r="D193" s="27"/>
      <c r="E193" s="27"/>
      <c r="F193" s="27"/>
      <c r="G193" s="27"/>
      <c r="H193" s="27"/>
      <c r="I193" s="27"/>
      <c r="J193" s="27"/>
      <c r="K193" s="27"/>
      <c r="L193" s="27"/>
      <c r="M193" s="27"/>
      <c r="N193" s="27"/>
      <c r="O193" s="27"/>
      <c r="P193" s="27"/>
      <c r="Q193" s="27"/>
      <c r="R193" s="207"/>
      <c r="S193" s="207"/>
      <c r="T193" s="207"/>
      <c r="U193" s="207"/>
      <c r="V193" s="207"/>
      <c r="W193" s="20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row>
    <row r="194" spans="1:57" s="28" customFormat="1" ht="13.8">
      <c r="A194" s="27"/>
      <c r="B194" s="27"/>
      <c r="C194" s="27"/>
      <c r="D194" s="27"/>
      <c r="E194" s="27"/>
      <c r="F194" s="27"/>
      <c r="G194" s="27"/>
      <c r="H194" s="27"/>
      <c r="I194" s="27"/>
      <c r="J194" s="27"/>
      <c r="K194" s="27"/>
      <c r="L194" s="27"/>
      <c r="M194" s="27"/>
      <c r="N194" s="27"/>
      <c r="O194" s="27"/>
      <c r="P194" s="27"/>
      <c r="Q194" s="27"/>
      <c r="R194" s="207"/>
      <c r="S194" s="207"/>
      <c r="T194" s="207"/>
      <c r="U194" s="207"/>
      <c r="V194" s="207"/>
      <c r="W194" s="20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row>
    <row r="195" spans="1:57" s="28" customFormat="1" ht="13.8">
      <c r="A195" s="27"/>
      <c r="B195" s="27"/>
      <c r="C195" s="27"/>
      <c r="D195" s="27"/>
      <c r="E195" s="27"/>
      <c r="F195" s="27"/>
      <c r="G195" s="27"/>
      <c r="H195" s="27"/>
      <c r="I195" s="27"/>
      <c r="J195" s="27"/>
      <c r="K195" s="27"/>
      <c r="L195" s="27"/>
      <c r="M195" s="27"/>
      <c r="N195" s="27"/>
      <c r="O195" s="27"/>
      <c r="P195" s="27"/>
      <c r="Q195" s="27"/>
      <c r="R195" s="207"/>
      <c r="S195" s="207"/>
      <c r="T195" s="207"/>
      <c r="U195" s="207"/>
      <c r="V195" s="207"/>
      <c r="W195" s="20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row>
    <row r="196" spans="1:57" s="28" customFormat="1" ht="13.8">
      <c r="A196" s="27"/>
      <c r="B196" s="27"/>
      <c r="C196" s="27"/>
      <c r="D196" s="27"/>
      <c r="E196" s="27"/>
      <c r="F196" s="27"/>
      <c r="G196" s="27"/>
      <c r="H196" s="27"/>
      <c r="I196" s="27"/>
      <c r="J196" s="27"/>
      <c r="K196" s="27"/>
      <c r="L196" s="27"/>
      <c r="M196" s="27"/>
      <c r="N196" s="27"/>
      <c r="O196" s="27"/>
      <c r="P196" s="27"/>
      <c r="Q196" s="27"/>
      <c r="R196" s="207"/>
      <c r="S196" s="207"/>
      <c r="T196" s="207"/>
      <c r="U196" s="207"/>
      <c r="V196" s="207"/>
      <c r="W196" s="20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row>
    <row r="197" spans="1:57" s="28" customFormat="1" ht="13.8">
      <c r="A197" s="27"/>
      <c r="B197" s="27"/>
      <c r="C197" s="27"/>
      <c r="D197" s="27"/>
      <c r="E197" s="27"/>
      <c r="F197" s="27"/>
      <c r="G197" s="27"/>
      <c r="H197" s="27"/>
      <c r="I197" s="27"/>
      <c r="J197" s="27"/>
      <c r="K197" s="27"/>
      <c r="L197" s="27"/>
      <c r="M197" s="27"/>
      <c r="N197" s="27"/>
      <c r="O197" s="27"/>
      <c r="P197" s="27"/>
      <c r="Q197" s="27"/>
      <c r="R197" s="207"/>
      <c r="S197" s="207"/>
      <c r="T197" s="207"/>
      <c r="U197" s="207"/>
      <c r="V197" s="207"/>
      <c r="W197" s="20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row>
    <row r="198" spans="1:57" s="28" customFormat="1" ht="13.8">
      <c r="A198" s="27"/>
      <c r="B198" s="27"/>
      <c r="C198" s="27"/>
      <c r="D198" s="27"/>
      <c r="E198" s="27"/>
      <c r="F198" s="27"/>
      <c r="G198" s="27"/>
      <c r="H198" s="27"/>
      <c r="I198" s="27"/>
      <c r="J198" s="27"/>
      <c r="K198" s="27"/>
      <c r="L198" s="27"/>
      <c r="M198" s="27"/>
      <c r="N198" s="27"/>
      <c r="O198" s="27"/>
      <c r="P198" s="27"/>
      <c r="Q198" s="27"/>
      <c r="R198" s="207"/>
      <c r="S198" s="207"/>
      <c r="T198" s="207"/>
      <c r="U198" s="207"/>
      <c r="V198" s="207"/>
      <c r="W198" s="20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row>
    <row r="199" spans="1:57" s="28" customFormat="1" ht="13.8">
      <c r="A199" s="27"/>
      <c r="B199" s="27"/>
      <c r="C199" s="27"/>
      <c r="D199" s="27"/>
      <c r="E199" s="27"/>
      <c r="F199" s="27"/>
      <c r="G199" s="27"/>
      <c r="H199" s="27"/>
      <c r="I199" s="27"/>
      <c r="J199" s="27"/>
      <c r="K199" s="27"/>
      <c r="L199" s="27"/>
      <c r="M199" s="27"/>
      <c r="N199" s="27"/>
      <c r="O199" s="27"/>
      <c r="P199" s="27"/>
      <c r="Q199" s="27"/>
      <c r="R199" s="207"/>
      <c r="S199" s="207"/>
      <c r="T199" s="207"/>
      <c r="U199" s="207"/>
      <c r="V199" s="207"/>
      <c r="W199" s="20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row>
    <row r="200" spans="1:57" s="28" customFormat="1" ht="13.8">
      <c r="A200" s="27"/>
      <c r="B200" s="27"/>
      <c r="C200" s="27"/>
      <c r="D200" s="27"/>
      <c r="E200" s="27"/>
      <c r="F200" s="27"/>
      <c r="G200" s="27"/>
      <c r="H200" s="27"/>
      <c r="I200" s="27"/>
      <c r="J200" s="27"/>
      <c r="K200" s="27"/>
      <c r="L200" s="27"/>
      <c r="M200" s="27"/>
      <c r="N200" s="27"/>
      <c r="O200" s="27"/>
      <c r="P200" s="27"/>
      <c r="Q200" s="27"/>
      <c r="R200" s="207"/>
      <c r="S200" s="207"/>
      <c r="T200" s="207"/>
      <c r="U200" s="207"/>
      <c r="V200" s="207"/>
      <c r="W200" s="20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row>
    <row r="201" spans="1:57" s="28" customFormat="1" ht="13.8">
      <c r="A201" s="27"/>
      <c r="B201" s="27"/>
      <c r="C201" s="27"/>
      <c r="D201" s="27"/>
      <c r="E201" s="27"/>
      <c r="F201" s="27"/>
      <c r="G201" s="27"/>
      <c r="H201" s="27"/>
      <c r="I201" s="27"/>
      <c r="J201" s="27"/>
      <c r="K201" s="27"/>
      <c r="L201" s="27"/>
      <c r="M201" s="27"/>
      <c r="N201" s="27"/>
      <c r="O201" s="27"/>
      <c r="P201" s="27"/>
      <c r="Q201" s="27"/>
      <c r="R201" s="207"/>
      <c r="S201" s="207"/>
      <c r="T201" s="207"/>
      <c r="U201" s="207"/>
      <c r="V201" s="207"/>
      <c r="W201" s="20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row>
    <row r="202" spans="1:57" s="28" customFormat="1" ht="13.8">
      <c r="A202" s="27"/>
      <c r="B202" s="27"/>
      <c r="C202" s="27"/>
      <c r="D202" s="27"/>
      <c r="E202" s="27"/>
      <c r="F202" s="27"/>
      <c r="G202" s="27"/>
      <c r="H202" s="27"/>
      <c r="I202" s="27"/>
      <c r="J202" s="27"/>
      <c r="K202" s="27"/>
      <c r="L202" s="27"/>
      <c r="M202" s="27"/>
      <c r="N202" s="27"/>
      <c r="O202" s="27"/>
      <c r="P202" s="27"/>
      <c r="Q202" s="27"/>
      <c r="R202" s="207"/>
      <c r="S202" s="207"/>
      <c r="T202" s="207"/>
      <c r="U202" s="207"/>
      <c r="V202" s="207"/>
      <c r="W202" s="20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row>
    <row r="203" spans="1:57" s="28" customFormat="1" ht="13.8">
      <c r="A203" s="27"/>
      <c r="B203" s="27"/>
      <c r="C203" s="27"/>
      <c r="D203" s="27"/>
      <c r="E203" s="27"/>
      <c r="F203" s="27"/>
      <c r="G203" s="27"/>
      <c r="H203" s="27"/>
      <c r="I203" s="27"/>
      <c r="J203" s="27"/>
      <c r="K203" s="27"/>
      <c r="L203" s="27"/>
      <c r="M203" s="27"/>
      <c r="N203" s="27"/>
      <c r="O203" s="27"/>
      <c r="P203" s="27"/>
      <c r="Q203" s="27"/>
      <c r="R203" s="207"/>
      <c r="S203" s="207"/>
      <c r="T203" s="207"/>
      <c r="U203" s="207"/>
      <c r="V203" s="207"/>
      <c r="W203" s="20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row>
    <row r="204" spans="1:57" s="28" customFormat="1" ht="13.8">
      <c r="A204" s="27"/>
      <c r="B204" s="27"/>
      <c r="C204" s="27"/>
      <c r="D204" s="27"/>
      <c r="E204" s="27"/>
      <c r="F204" s="27"/>
      <c r="G204" s="27"/>
      <c r="H204" s="27"/>
      <c r="I204" s="27"/>
      <c r="J204" s="27"/>
      <c r="K204" s="27"/>
      <c r="L204" s="27"/>
      <c r="M204" s="27"/>
      <c r="N204" s="27"/>
      <c r="O204" s="27"/>
      <c r="P204" s="27"/>
      <c r="Q204" s="27"/>
      <c r="R204" s="207"/>
      <c r="S204" s="207"/>
      <c r="T204" s="207"/>
      <c r="U204" s="207"/>
      <c r="V204" s="207"/>
      <c r="W204" s="20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row>
    <row r="205" spans="1:57" s="28" customFormat="1" ht="13.8">
      <c r="A205" s="27"/>
      <c r="B205" s="27"/>
      <c r="C205" s="27"/>
      <c r="D205" s="27"/>
      <c r="E205" s="27"/>
      <c r="F205" s="27"/>
      <c r="G205" s="27"/>
      <c r="H205" s="27"/>
      <c r="I205" s="27"/>
      <c r="J205" s="27"/>
      <c r="K205" s="27"/>
      <c r="L205" s="27"/>
      <c r="M205" s="27"/>
      <c r="N205" s="27"/>
      <c r="O205" s="27"/>
      <c r="P205" s="27"/>
      <c r="Q205" s="27"/>
      <c r="R205" s="207"/>
      <c r="S205" s="207"/>
      <c r="T205" s="207"/>
      <c r="U205" s="207"/>
      <c r="V205" s="207"/>
      <c r="W205" s="20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row>
    <row r="206" spans="1:57" s="28" customFormat="1" ht="13.8">
      <c r="A206" s="27"/>
      <c r="B206" s="27"/>
      <c r="C206" s="27"/>
      <c r="D206" s="27"/>
      <c r="E206" s="27"/>
      <c r="F206" s="27"/>
      <c r="G206" s="27"/>
      <c r="H206" s="27"/>
      <c r="I206" s="27"/>
      <c r="J206" s="27"/>
      <c r="K206" s="27"/>
      <c r="L206" s="27"/>
      <c r="M206" s="27"/>
      <c r="N206" s="27"/>
      <c r="O206" s="27"/>
      <c r="P206" s="27"/>
      <c r="Q206" s="27"/>
      <c r="R206" s="207"/>
      <c r="S206" s="207"/>
      <c r="T206" s="207"/>
      <c r="U206" s="207"/>
      <c r="V206" s="207"/>
      <c r="W206" s="20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row>
    <row r="207" spans="1:57" s="28" customFormat="1" ht="13.8">
      <c r="A207" s="27"/>
      <c r="B207" s="27"/>
      <c r="C207" s="27"/>
      <c r="D207" s="27"/>
      <c r="E207" s="27"/>
      <c r="F207" s="27"/>
      <c r="G207" s="27"/>
      <c r="H207" s="27"/>
      <c r="I207" s="27"/>
      <c r="J207" s="27"/>
      <c r="K207" s="27"/>
      <c r="L207" s="27"/>
      <c r="M207" s="27"/>
      <c r="N207" s="27"/>
      <c r="O207" s="27"/>
      <c r="P207" s="27"/>
      <c r="Q207" s="27"/>
      <c r="R207" s="207"/>
      <c r="S207" s="207"/>
      <c r="T207" s="207"/>
      <c r="U207" s="207"/>
      <c r="V207" s="207"/>
      <c r="W207" s="20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row>
    <row r="208" spans="1:57" s="28" customFormat="1" ht="13.8">
      <c r="A208" s="27"/>
      <c r="B208" s="27"/>
      <c r="C208" s="27"/>
      <c r="D208" s="27"/>
      <c r="E208" s="27"/>
      <c r="F208" s="27"/>
      <c r="G208" s="27"/>
      <c r="H208" s="27"/>
      <c r="I208" s="27"/>
      <c r="J208" s="27"/>
      <c r="K208" s="27"/>
      <c r="L208" s="27"/>
      <c r="M208" s="27"/>
      <c r="N208" s="27"/>
      <c r="O208" s="27"/>
      <c r="P208" s="27"/>
      <c r="Q208" s="27"/>
      <c r="R208" s="207"/>
      <c r="S208" s="207"/>
      <c r="T208" s="207"/>
      <c r="U208" s="207"/>
      <c r="V208" s="207"/>
      <c r="W208" s="20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row>
    <row r="209" spans="1:57" s="28" customFormat="1" ht="13.8">
      <c r="A209" s="27"/>
      <c r="B209" s="27"/>
      <c r="C209" s="27"/>
      <c r="D209" s="27"/>
      <c r="E209" s="27"/>
      <c r="F209" s="27"/>
      <c r="G209" s="27"/>
      <c r="H209" s="27"/>
      <c r="I209" s="27"/>
      <c r="J209" s="27"/>
      <c r="K209" s="27"/>
      <c r="L209" s="27"/>
      <c r="M209" s="27"/>
      <c r="N209" s="27"/>
      <c r="O209" s="27"/>
      <c r="P209" s="27"/>
      <c r="Q209" s="27"/>
      <c r="R209" s="207"/>
      <c r="S209" s="207"/>
      <c r="T209" s="207"/>
      <c r="U209" s="207"/>
      <c r="V209" s="207"/>
      <c r="W209" s="20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row>
    <row r="210" spans="1:57" s="28" customFormat="1" ht="13.8">
      <c r="A210" s="27"/>
      <c r="B210" s="27"/>
      <c r="C210" s="27"/>
      <c r="D210" s="27"/>
      <c r="E210" s="27"/>
      <c r="F210" s="27"/>
      <c r="G210" s="27"/>
      <c r="H210" s="27"/>
      <c r="I210" s="27"/>
      <c r="J210" s="27"/>
      <c r="K210" s="27"/>
      <c r="L210" s="27"/>
      <c r="M210" s="27"/>
      <c r="N210" s="27"/>
      <c r="O210" s="27"/>
      <c r="P210" s="27"/>
      <c r="Q210" s="27"/>
      <c r="R210" s="207"/>
      <c r="S210" s="207"/>
      <c r="T210" s="207"/>
      <c r="U210" s="207"/>
      <c r="V210" s="207"/>
      <c r="W210" s="20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row>
    <row r="211" spans="1:57" s="28" customFormat="1" ht="13.8">
      <c r="A211" s="27"/>
      <c r="B211" s="27"/>
      <c r="C211" s="27"/>
      <c r="D211" s="27"/>
      <c r="E211" s="27"/>
      <c r="F211" s="27"/>
      <c r="G211" s="27"/>
      <c r="H211" s="27"/>
      <c r="I211" s="27"/>
      <c r="J211" s="27"/>
      <c r="K211" s="27"/>
      <c r="L211" s="27"/>
      <c r="M211" s="27"/>
      <c r="N211" s="27"/>
      <c r="O211" s="27"/>
      <c r="P211" s="27"/>
      <c r="Q211" s="27"/>
      <c r="R211" s="207"/>
      <c r="S211" s="207"/>
      <c r="T211" s="207"/>
      <c r="U211" s="207"/>
      <c r="V211" s="207"/>
      <c r="W211" s="20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row>
    <row r="212" spans="1:57" s="28" customFormat="1" ht="13.8">
      <c r="A212" s="27"/>
      <c r="B212" s="27"/>
      <c r="C212" s="27"/>
      <c r="D212" s="27"/>
      <c r="E212" s="27"/>
      <c r="F212" s="27"/>
      <c r="G212" s="27"/>
      <c r="H212" s="27"/>
      <c r="I212" s="27"/>
      <c r="J212" s="27"/>
      <c r="K212" s="27"/>
      <c r="L212" s="27"/>
      <c r="M212" s="27"/>
      <c r="N212" s="27"/>
      <c r="O212" s="27"/>
      <c r="P212" s="27"/>
      <c r="Q212" s="27"/>
      <c r="R212" s="207"/>
      <c r="S212" s="207"/>
      <c r="T212" s="207"/>
      <c r="U212" s="207"/>
      <c r="V212" s="207"/>
      <c r="W212" s="20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row>
    <row r="213" spans="1:57" s="28" customFormat="1" ht="13.8">
      <c r="A213" s="27"/>
      <c r="B213" s="27"/>
      <c r="C213" s="27"/>
      <c r="D213" s="27"/>
      <c r="E213" s="27"/>
      <c r="F213" s="27"/>
      <c r="G213" s="27"/>
      <c r="H213" s="27"/>
      <c r="I213" s="27"/>
      <c r="J213" s="27"/>
      <c r="K213" s="27"/>
      <c r="L213" s="27"/>
      <c r="M213" s="27"/>
      <c r="N213" s="27"/>
      <c r="O213" s="27"/>
      <c r="P213" s="27"/>
      <c r="Q213" s="27"/>
      <c r="R213" s="207"/>
      <c r="S213" s="207"/>
      <c r="T213" s="207"/>
      <c r="U213" s="207"/>
      <c r="V213" s="207"/>
      <c r="W213" s="20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row>
    <row r="214" spans="1:57" s="28" customFormat="1" ht="13.8">
      <c r="A214" s="27"/>
      <c r="B214" s="27"/>
      <c r="C214" s="27"/>
      <c r="D214" s="27"/>
      <c r="E214" s="27"/>
      <c r="F214" s="27"/>
      <c r="G214" s="27"/>
      <c r="H214" s="27"/>
      <c r="I214" s="27"/>
      <c r="J214" s="27"/>
      <c r="K214" s="27"/>
      <c r="L214" s="27"/>
      <c r="M214" s="27"/>
      <c r="N214" s="27"/>
      <c r="O214" s="27"/>
      <c r="P214" s="27"/>
      <c r="Q214" s="27"/>
      <c r="R214" s="207"/>
      <c r="S214" s="207"/>
      <c r="T214" s="207"/>
      <c r="U214" s="207"/>
      <c r="V214" s="207"/>
      <c r="W214" s="20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row>
    <row r="215" spans="1:57" s="28" customFormat="1" ht="13.8">
      <c r="A215" s="27"/>
      <c r="B215" s="27"/>
      <c r="C215" s="27"/>
      <c r="D215" s="27"/>
      <c r="E215" s="27"/>
      <c r="F215" s="27"/>
      <c r="G215" s="27"/>
      <c r="H215" s="27"/>
      <c r="I215" s="27"/>
      <c r="J215" s="27"/>
      <c r="K215" s="27"/>
      <c r="L215" s="27"/>
      <c r="M215" s="27"/>
      <c r="N215" s="27"/>
      <c r="O215" s="27"/>
      <c r="P215" s="27"/>
      <c r="Q215" s="27"/>
      <c r="R215" s="207"/>
      <c r="S215" s="207"/>
      <c r="T215" s="207"/>
      <c r="U215" s="207"/>
      <c r="V215" s="207"/>
      <c r="W215" s="20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row>
    <row r="216" spans="1:57" s="28" customFormat="1" ht="13.8">
      <c r="A216" s="27"/>
      <c r="B216" s="27"/>
      <c r="C216" s="27"/>
      <c r="D216" s="27"/>
      <c r="E216" s="27"/>
      <c r="F216" s="27"/>
      <c r="G216" s="27"/>
      <c r="H216" s="27"/>
      <c r="I216" s="27"/>
      <c r="J216" s="27"/>
      <c r="K216" s="27"/>
      <c r="L216" s="27"/>
      <c r="M216" s="27"/>
      <c r="N216" s="27"/>
      <c r="O216" s="27"/>
      <c r="P216" s="27"/>
      <c r="Q216" s="27"/>
      <c r="R216" s="207"/>
      <c r="S216" s="207"/>
      <c r="T216" s="207"/>
      <c r="U216" s="207"/>
      <c r="V216" s="207"/>
      <c r="W216" s="20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row>
    <row r="217" spans="1:57" s="28" customFormat="1" ht="13.8">
      <c r="A217" s="27"/>
      <c r="B217" s="27"/>
      <c r="C217" s="27"/>
      <c r="D217" s="27"/>
      <c r="E217" s="27"/>
      <c r="F217" s="27"/>
      <c r="G217" s="27"/>
      <c r="H217" s="27"/>
      <c r="I217" s="27"/>
      <c r="J217" s="27"/>
      <c r="K217" s="27"/>
      <c r="L217" s="27"/>
      <c r="M217" s="27"/>
      <c r="N217" s="27"/>
      <c r="O217" s="27"/>
      <c r="P217" s="27"/>
      <c r="Q217" s="27"/>
      <c r="R217" s="207"/>
      <c r="S217" s="207"/>
      <c r="T217" s="207"/>
      <c r="U217" s="207"/>
      <c r="V217" s="207"/>
      <c r="W217" s="20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row>
    <row r="218" spans="1:57" s="28" customFormat="1" ht="13.8">
      <c r="A218" s="27"/>
      <c r="B218" s="27"/>
      <c r="C218" s="27"/>
      <c r="D218" s="27"/>
      <c r="E218" s="27"/>
      <c r="F218" s="27"/>
      <c r="G218" s="27"/>
      <c r="H218" s="27"/>
      <c r="I218" s="27"/>
      <c r="J218" s="27"/>
      <c r="K218" s="27"/>
      <c r="L218" s="27"/>
      <c r="M218" s="27"/>
      <c r="N218" s="27"/>
      <c r="O218" s="27"/>
      <c r="P218" s="27"/>
      <c r="Q218" s="27"/>
      <c r="R218" s="207"/>
      <c r="S218" s="207"/>
      <c r="T218" s="207"/>
      <c r="U218" s="207"/>
      <c r="V218" s="207"/>
      <c r="W218" s="20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row>
    <row r="219" spans="1:57" s="28" customFormat="1" ht="13.8">
      <c r="A219" s="27"/>
      <c r="B219" s="27"/>
      <c r="C219" s="27"/>
      <c r="D219" s="27"/>
      <c r="E219" s="27"/>
      <c r="F219" s="27"/>
      <c r="G219" s="27"/>
      <c r="H219" s="27"/>
      <c r="I219" s="27"/>
      <c r="J219" s="27"/>
      <c r="K219" s="27"/>
      <c r="L219" s="27"/>
      <c r="M219" s="27"/>
      <c r="N219" s="27"/>
      <c r="O219" s="27"/>
      <c r="P219" s="27"/>
      <c r="Q219" s="27"/>
      <c r="R219" s="207"/>
      <c r="S219" s="207"/>
      <c r="T219" s="207"/>
      <c r="U219" s="207"/>
      <c r="V219" s="207"/>
      <c r="W219" s="20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row>
    <row r="220" spans="1:57" s="28" customFormat="1" ht="13.8">
      <c r="A220" s="27"/>
      <c r="B220" s="27"/>
      <c r="C220" s="27"/>
      <c r="D220" s="27"/>
      <c r="E220" s="27"/>
      <c r="F220" s="27"/>
      <c r="G220" s="27"/>
      <c r="H220" s="27"/>
      <c r="I220" s="27"/>
      <c r="J220" s="27"/>
      <c r="K220" s="27"/>
      <c r="L220" s="27"/>
      <c r="M220" s="27"/>
      <c r="N220" s="27"/>
      <c r="O220" s="27"/>
      <c r="P220" s="27"/>
      <c r="Q220" s="27"/>
      <c r="R220" s="207"/>
      <c r="S220" s="207"/>
      <c r="T220" s="207"/>
      <c r="U220" s="207"/>
      <c r="V220" s="207"/>
      <c r="W220" s="20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row>
    <row r="221" spans="1:57" s="28" customFormat="1" ht="13.8">
      <c r="A221" s="27"/>
      <c r="B221" s="27"/>
      <c r="C221" s="27"/>
      <c r="D221" s="27"/>
      <c r="E221" s="27"/>
      <c r="F221" s="27"/>
      <c r="G221" s="27"/>
      <c r="H221" s="27"/>
      <c r="I221" s="27"/>
      <c r="J221" s="27"/>
      <c r="K221" s="27"/>
      <c r="L221" s="27"/>
      <c r="M221" s="27"/>
      <c r="N221" s="27"/>
      <c r="O221" s="27"/>
      <c r="P221" s="27"/>
      <c r="Q221" s="27"/>
      <c r="R221" s="207"/>
      <c r="S221" s="207"/>
      <c r="T221" s="207"/>
      <c r="U221" s="207"/>
      <c r="V221" s="207"/>
      <c r="W221" s="20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row>
    <row r="222" spans="1:57" s="28" customFormat="1" ht="13.8">
      <c r="A222" s="27"/>
      <c r="B222" s="27"/>
      <c r="C222" s="27"/>
      <c r="D222" s="27"/>
      <c r="E222" s="27"/>
      <c r="F222" s="27"/>
      <c r="G222" s="27"/>
      <c r="H222" s="27"/>
      <c r="I222" s="27"/>
      <c r="J222" s="27"/>
      <c r="K222" s="27"/>
      <c r="L222" s="27"/>
      <c r="M222" s="27"/>
      <c r="N222" s="27"/>
      <c r="O222" s="27"/>
      <c r="P222" s="27"/>
      <c r="Q222" s="27"/>
      <c r="R222" s="207"/>
      <c r="S222" s="207"/>
      <c r="T222" s="207"/>
      <c r="U222" s="207"/>
      <c r="V222" s="207"/>
      <c r="W222" s="20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row>
    <row r="223" spans="1:57" s="28" customFormat="1" ht="13.8">
      <c r="A223" s="27"/>
      <c r="B223" s="27"/>
      <c r="C223" s="27"/>
      <c r="D223" s="27"/>
      <c r="E223" s="27"/>
      <c r="F223" s="27"/>
      <c r="G223" s="27"/>
      <c r="H223" s="27"/>
      <c r="I223" s="27"/>
      <c r="J223" s="27"/>
      <c r="K223" s="27"/>
      <c r="L223" s="27"/>
      <c r="M223" s="27"/>
      <c r="N223" s="27"/>
      <c r="O223" s="27"/>
      <c r="P223" s="27"/>
      <c r="Q223" s="27"/>
      <c r="R223" s="207"/>
      <c r="S223" s="207"/>
      <c r="T223" s="207"/>
      <c r="U223" s="207"/>
      <c r="V223" s="207"/>
      <c r="W223" s="20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row>
    <row r="224" spans="1:57" s="28" customFormat="1" ht="13.8">
      <c r="A224" s="27"/>
      <c r="B224" s="27"/>
      <c r="C224" s="27"/>
      <c r="D224" s="27"/>
      <c r="E224" s="27"/>
      <c r="F224" s="27"/>
      <c r="G224" s="27"/>
      <c r="H224" s="27"/>
      <c r="I224" s="27"/>
      <c r="J224" s="27"/>
      <c r="K224" s="27"/>
      <c r="L224" s="27"/>
      <c r="M224" s="27"/>
      <c r="N224" s="27"/>
      <c r="O224" s="27"/>
      <c r="P224" s="27"/>
      <c r="Q224" s="27"/>
      <c r="R224" s="207"/>
      <c r="S224" s="207"/>
      <c r="T224" s="207"/>
      <c r="U224" s="207"/>
      <c r="V224" s="207"/>
      <c r="W224" s="20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row>
    <row r="225" spans="1:57" s="28" customFormat="1" ht="13.8">
      <c r="A225" s="27"/>
      <c r="B225" s="27"/>
      <c r="C225" s="27"/>
      <c r="D225" s="27"/>
      <c r="E225" s="27"/>
      <c r="F225" s="27"/>
      <c r="G225" s="27"/>
      <c r="H225" s="27"/>
      <c r="I225" s="27"/>
      <c r="J225" s="27"/>
      <c r="K225" s="27"/>
      <c r="L225" s="27"/>
      <c r="M225" s="27"/>
      <c r="N225" s="27"/>
      <c r="O225" s="27"/>
      <c r="P225" s="27"/>
      <c r="Q225" s="27"/>
      <c r="R225" s="207"/>
      <c r="S225" s="207"/>
      <c r="T225" s="207"/>
      <c r="U225" s="207"/>
      <c r="V225" s="207"/>
      <c r="W225" s="20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row>
    <row r="226" spans="1:57" s="28" customFormat="1" ht="13.8">
      <c r="A226" s="27"/>
      <c r="B226" s="27"/>
      <c r="C226" s="27"/>
      <c r="D226" s="27"/>
      <c r="E226" s="27"/>
      <c r="F226" s="27"/>
      <c r="G226" s="27"/>
      <c r="H226" s="27"/>
      <c r="I226" s="27"/>
      <c r="J226" s="27"/>
      <c r="K226" s="27"/>
      <c r="L226" s="27"/>
      <c r="M226" s="27"/>
      <c r="N226" s="27"/>
      <c r="O226" s="27"/>
      <c r="P226" s="27"/>
      <c r="Q226" s="27"/>
      <c r="R226" s="207"/>
      <c r="S226" s="207"/>
      <c r="T226" s="207"/>
      <c r="U226" s="207"/>
      <c r="V226" s="207"/>
      <c r="W226" s="20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row>
    <row r="227" spans="1:57" s="28" customFormat="1" ht="13.8">
      <c r="A227" s="27"/>
      <c r="B227" s="27"/>
      <c r="C227" s="27"/>
      <c r="D227" s="27"/>
      <c r="E227" s="27"/>
      <c r="F227" s="27"/>
      <c r="G227" s="27"/>
      <c r="H227" s="27"/>
      <c r="I227" s="27"/>
      <c r="J227" s="27"/>
      <c r="K227" s="27"/>
      <c r="L227" s="27"/>
      <c r="M227" s="27"/>
      <c r="N227" s="27"/>
      <c r="O227" s="27"/>
      <c r="P227" s="27"/>
      <c r="Q227" s="27"/>
      <c r="R227" s="207"/>
      <c r="S227" s="207"/>
      <c r="T227" s="207"/>
      <c r="U227" s="207"/>
      <c r="V227" s="207"/>
      <c r="W227" s="20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row>
    <row r="228" spans="1:57" s="28" customFormat="1" ht="13.8">
      <c r="A228" s="27"/>
      <c r="B228" s="27"/>
      <c r="C228" s="27"/>
      <c r="D228" s="27"/>
      <c r="E228" s="27"/>
      <c r="F228" s="27"/>
      <c r="G228" s="27"/>
      <c r="H228" s="27"/>
      <c r="I228" s="27"/>
      <c r="J228" s="27"/>
      <c r="K228" s="27"/>
      <c r="L228" s="27"/>
      <c r="M228" s="27"/>
      <c r="N228" s="27"/>
      <c r="O228" s="27"/>
      <c r="P228" s="27"/>
      <c r="Q228" s="27"/>
      <c r="R228" s="207"/>
      <c r="S228" s="207"/>
      <c r="T228" s="207"/>
      <c r="U228" s="207"/>
      <c r="V228" s="207"/>
      <c r="W228" s="20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row>
    <row r="229" spans="1:57" s="28" customFormat="1" ht="13.8">
      <c r="A229" s="27"/>
      <c r="B229" s="27"/>
      <c r="C229" s="27"/>
      <c r="D229" s="27"/>
      <c r="E229" s="27"/>
      <c r="F229" s="27"/>
      <c r="G229" s="27"/>
      <c r="H229" s="27"/>
      <c r="I229" s="27"/>
      <c r="J229" s="27"/>
      <c r="K229" s="27"/>
      <c r="L229" s="27"/>
      <c r="M229" s="27"/>
      <c r="N229" s="27"/>
      <c r="O229" s="27"/>
      <c r="P229" s="27"/>
      <c r="Q229" s="27"/>
      <c r="R229" s="207"/>
      <c r="S229" s="207"/>
      <c r="T229" s="207"/>
      <c r="U229" s="207"/>
      <c r="V229" s="207"/>
      <c r="W229" s="20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row>
    <row r="230" spans="1:57" s="28" customFormat="1" ht="13.8">
      <c r="A230" s="27"/>
      <c r="B230" s="27"/>
      <c r="C230" s="27"/>
      <c r="D230" s="27"/>
      <c r="E230" s="27"/>
      <c r="F230" s="27"/>
      <c r="G230" s="27"/>
      <c r="H230" s="27"/>
      <c r="I230" s="27"/>
      <c r="J230" s="27"/>
      <c r="K230" s="27"/>
      <c r="L230" s="27"/>
      <c r="M230" s="27"/>
      <c r="N230" s="27"/>
      <c r="O230" s="27"/>
      <c r="P230" s="27"/>
      <c r="Q230" s="27"/>
      <c r="R230" s="207"/>
      <c r="S230" s="207"/>
      <c r="T230" s="207"/>
      <c r="U230" s="207"/>
      <c r="V230" s="207"/>
      <c r="W230" s="20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row>
    <row r="231" spans="1:57" s="28" customFormat="1" ht="13.8">
      <c r="A231" s="27"/>
      <c r="B231" s="27"/>
      <c r="C231" s="27"/>
      <c r="D231" s="27"/>
      <c r="E231" s="27"/>
      <c r="F231" s="27"/>
      <c r="G231" s="27"/>
      <c r="H231" s="27"/>
      <c r="I231" s="27"/>
      <c r="J231" s="27"/>
      <c r="K231" s="27"/>
      <c r="L231" s="27"/>
      <c r="M231" s="27"/>
      <c r="N231" s="27"/>
      <c r="O231" s="27"/>
      <c r="P231" s="27"/>
      <c r="Q231" s="27"/>
      <c r="R231" s="207"/>
      <c r="S231" s="207"/>
      <c r="T231" s="207"/>
      <c r="U231" s="207"/>
      <c r="V231" s="207"/>
      <c r="W231" s="20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row>
    <row r="232" spans="1:57" s="28" customFormat="1" ht="13.8">
      <c r="A232" s="27"/>
      <c r="B232" s="27"/>
      <c r="C232" s="27"/>
      <c r="D232" s="27"/>
      <c r="E232" s="27"/>
      <c r="F232" s="27"/>
      <c r="G232" s="27"/>
      <c r="H232" s="27"/>
      <c r="I232" s="27"/>
      <c r="J232" s="27"/>
      <c r="K232" s="27"/>
      <c r="L232" s="27"/>
      <c r="M232" s="27"/>
      <c r="N232" s="27"/>
      <c r="O232" s="27"/>
      <c r="P232" s="27"/>
      <c r="Q232" s="27"/>
      <c r="R232" s="207"/>
      <c r="S232" s="207"/>
      <c r="T232" s="207"/>
      <c r="U232" s="207"/>
      <c r="V232" s="207"/>
      <c r="W232" s="20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row>
    <row r="233" spans="1:57" s="28" customFormat="1" ht="13.8">
      <c r="A233" s="27"/>
      <c r="B233" s="27"/>
      <c r="C233" s="27"/>
      <c r="D233" s="27"/>
      <c r="E233" s="27"/>
      <c r="F233" s="27"/>
      <c r="G233" s="27"/>
      <c r="H233" s="27"/>
      <c r="I233" s="27"/>
      <c r="J233" s="27"/>
      <c r="K233" s="27"/>
      <c r="L233" s="27"/>
      <c r="M233" s="27"/>
      <c r="N233" s="27"/>
      <c r="O233" s="27"/>
      <c r="P233" s="27"/>
      <c r="Q233" s="27"/>
      <c r="R233" s="207"/>
      <c r="S233" s="207"/>
      <c r="T233" s="207"/>
      <c r="U233" s="207"/>
      <c r="V233" s="207"/>
      <c r="W233" s="20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row>
    <row r="234" spans="1:57" s="28" customFormat="1" ht="13.8">
      <c r="A234" s="27"/>
      <c r="B234" s="27"/>
      <c r="C234" s="27"/>
      <c r="D234" s="27"/>
      <c r="E234" s="27"/>
      <c r="F234" s="27"/>
      <c r="G234" s="27"/>
      <c r="H234" s="27"/>
      <c r="I234" s="27"/>
      <c r="J234" s="27"/>
      <c r="K234" s="27"/>
      <c r="L234" s="27"/>
      <c r="M234" s="27"/>
      <c r="N234" s="27"/>
      <c r="O234" s="27"/>
      <c r="P234" s="27"/>
      <c r="Q234" s="27"/>
      <c r="R234" s="207"/>
      <c r="S234" s="207"/>
      <c r="T234" s="207"/>
      <c r="U234" s="207"/>
      <c r="V234" s="207"/>
      <c r="W234" s="20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row>
    <row r="235" spans="1:57" s="28" customFormat="1" ht="13.8">
      <c r="A235" s="27"/>
      <c r="B235" s="27"/>
      <c r="C235" s="27"/>
      <c r="D235" s="27"/>
      <c r="E235" s="27"/>
      <c r="F235" s="27"/>
      <c r="G235" s="27"/>
      <c r="H235" s="27"/>
      <c r="I235" s="27"/>
      <c r="J235" s="27"/>
      <c r="K235" s="27"/>
      <c r="L235" s="27"/>
      <c r="M235" s="27"/>
      <c r="N235" s="27"/>
      <c r="O235" s="27"/>
      <c r="P235" s="27"/>
      <c r="Q235" s="27"/>
      <c r="R235" s="207"/>
      <c r="S235" s="207"/>
      <c r="T235" s="207"/>
      <c r="U235" s="207"/>
      <c r="V235" s="207"/>
      <c r="W235" s="20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row>
    <row r="236" spans="1:57" s="28" customFormat="1" ht="13.8">
      <c r="A236" s="27"/>
      <c r="B236" s="27"/>
      <c r="C236" s="27"/>
      <c r="D236" s="27"/>
      <c r="E236" s="27"/>
      <c r="F236" s="27"/>
      <c r="G236" s="27"/>
      <c r="H236" s="27"/>
      <c r="I236" s="27"/>
      <c r="J236" s="27"/>
      <c r="K236" s="27"/>
      <c r="L236" s="27"/>
      <c r="M236" s="27"/>
      <c r="N236" s="27"/>
      <c r="O236" s="27"/>
      <c r="P236" s="27"/>
      <c r="Q236" s="27"/>
      <c r="R236" s="207"/>
      <c r="S236" s="207"/>
      <c r="T236" s="207"/>
      <c r="U236" s="207"/>
      <c r="V236" s="207"/>
      <c r="W236" s="20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row>
    <row r="237" spans="1:57" s="28" customFormat="1" ht="13.8">
      <c r="A237" s="27"/>
      <c r="B237" s="27"/>
      <c r="C237" s="27"/>
      <c r="D237" s="27"/>
      <c r="E237" s="27"/>
      <c r="F237" s="27"/>
      <c r="G237" s="27"/>
      <c r="H237" s="27"/>
      <c r="I237" s="27"/>
      <c r="J237" s="27"/>
      <c r="K237" s="27"/>
      <c r="L237" s="27"/>
      <c r="M237" s="27"/>
      <c r="N237" s="27"/>
      <c r="O237" s="27"/>
      <c r="P237" s="27"/>
      <c r="Q237" s="27"/>
      <c r="R237" s="207"/>
      <c r="S237" s="207"/>
      <c r="T237" s="207"/>
      <c r="U237" s="207"/>
      <c r="V237" s="207"/>
      <c r="W237" s="20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row>
    <row r="238" spans="1:57" s="28" customFormat="1" ht="13.8">
      <c r="A238" s="27"/>
      <c r="B238" s="27"/>
      <c r="C238" s="27"/>
      <c r="D238" s="27"/>
      <c r="E238" s="27"/>
      <c r="F238" s="27"/>
      <c r="G238" s="27"/>
      <c r="H238" s="27"/>
      <c r="I238" s="27"/>
      <c r="J238" s="27"/>
      <c r="K238" s="27"/>
      <c r="L238" s="27"/>
      <c r="M238" s="27"/>
      <c r="N238" s="27"/>
      <c r="O238" s="27"/>
      <c r="P238" s="27"/>
      <c r="Q238" s="27"/>
      <c r="R238" s="207"/>
      <c r="S238" s="207"/>
      <c r="T238" s="207"/>
      <c r="U238" s="207"/>
      <c r="V238" s="207"/>
      <c r="W238" s="20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row>
    <row r="239" spans="1:57" s="28" customFormat="1" ht="13.8">
      <c r="A239" s="27"/>
      <c r="B239" s="27"/>
      <c r="C239" s="27"/>
      <c r="D239" s="27"/>
      <c r="E239" s="27"/>
      <c r="F239" s="27"/>
      <c r="G239" s="27"/>
      <c r="H239" s="27"/>
      <c r="I239" s="27"/>
      <c r="J239" s="27"/>
      <c r="K239" s="27"/>
      <c r="L239" s="27"/>
      <c r="M239" s="27"/>
      <c r="N239" s="27"/>
      <c r="O239" s="27"/>
      <c r="P239" s="27"/>
      <c r="Q239" s="27"/>
      <c r="R239" s="207"/>
      <c r="S239" s="207"/>
      <c r="T239" s="207"/>
      <c r="U239" s="207"/>
      <c r="V239" s="207"/>
      <c r="W239" s="20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row>
    <row r="240" spans="1:57" s="28" customFormat="1" ht="13.8">
      <c r="A240" s="27"/>
      <c r="B240" s="27"/>
      <c r="C240" s="27"/>
      <c r="D240" s="27"/>
      <c r="E240" s="27"/>
      <c r="F240" s="27"/>
      <c r="G240" s="27"/>
      <c r="H240" s="27"/>
      <c r="I240" s="27"/>
      <c r="J240" s="27"/>
      <c r="K240" s="27"/>
      <c r="L240" s="27"/>
      <c r="M240" s="27"/>
      <c r="N240" s="27"/>
      <c r="O240" s="27"/>
      <c r="P240" s="27"/>
      <c r="Q240" s="27"/>
      <c r="R240" s="207"/>
      <c r="S240" s="207"/>
      <c r="T240" s="207"/>
      <c r="U240" s="207"/>
      <c r="V240" s="207"/>
      <c r="W240" s="20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row>
    <row r="241" spans="1:57" s="28" customFormat="1" ht="13.8">
      <c r="A241" s="27"/>
      <c r="B241" s="27"/>
      <c r="C241" s="27"/>
      <c r="D241" s="27"/>
      <c r="E241" s="27"/>
      <c r="F241" s="27"/>
      <c r="G241" s="27"/>
      <c r="H241" s="27"/>
      <c r="I241" s="27"/>
      <c r="J241" s="27"/>
      <c r="K241" s="27"/>
      <c r="L241" s="27"/>
      <c r="M241" s="27"/>
      <c r="N241" s="27"/>
      <c r="O241" s="27"/>
      <c r="P241" s="27"/>
      <c r="Q241" s="27"/>
      <c r="R241" s="207"/>
      <c r="S241" s="207"/>
      <c r="T241" s="207"/>
      <c r="U241" s="207"/>
      <c r="V241" s="207"/>
      <c r="W241" s="20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row>
    <row r="242" spans="1:57" s="28" customFormat="1" ht="13.8">
      <c r="A242" s="27"/>
      <c r="B242" s="27"/>
      <c r="C242" s="27"/>
      <c r="D242" s="27"/>
      <c r="E242" s="27"/>
      <c r="F242" s="27"/>
      <c r="G242" s="27"/>
      <c r="H242" s="27"/>
      <c r="I242" s="27"/>
      <c r="J242" s="27"/>
      <c r="K242" s="27"/>
      <c r="L242" s="27"/>
      <c r="M242" s="27"/>
      <c r="N242" s="27"/>
      <c r="O242" s="27"/>
      <c r="P242" s="27"/>
      <c r="Q242" s="27"/>
      <c r="R242" s="207"/>
      <c r="S242" s="207"/>
      <c r="T242" s="207"/>
      <c r="U242" s="207"/>
      <c r="V242" s="207"/>
      <c r="W242" s="20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row>
    <row r="243" spans="1:57" s="28" customFormat="1" ht="13.8">
      <c r="A243" s="27"/>
      <c r="B243" s="27"/>
      <c r="C243" s="27"/>
      <c r="D243" s="27"/>
      <c r="E243" s="27"/>
      <c r="F243" s="27"/>
      <c r="G243" s="27"/>
      <c r="H243" s="27"/>
      <c r="I243" s="27"/>
      <c r="J243" s="27"/>
      <c r="K243" s="27"/>
      <c r="L243" s="27"/>
      <c r="M243" s="27"/>
      <c r="N243" s="27"/>
      <c r="O243" s="27"/>
      <c r="P243" s="27"/>
      <c r="Q243" s="27"/>
      <c r="R243" s="207"/>
      <c r="S243" s="207"/>
      <c r="T243" s="207"/>
      <c r="U243" s="207"/>
      <c r="V243" s="207"/>
      <c r="W243" s="20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row>
    <row r="244" spans="1:57" s="28" customFormat="1" ht="13.8">
      <c r="A244" s="27"/>
      <c r="B244" s="27"/>
      <c r="C244" s="27"/>
      <c r="D244" s="27"/>
      <c r="E244" s="27"/>
      <c r="F244" s="27"/>
      <c r="G244" s="27"/>
      <c r="H244" s="27"/>
      <c r="I244" s="27"/>
      <c r="J244" s="27"/>
      <c r="K244" s="27"/>
      <c r="L244" s="27"/>
      <c r="M244" s="27"/>
      <c r="N244" s="27"/>
      <c r="O244" s="27"/>
      <c r="P244" s="27"/>
      <c r="Q244" s="27"/>
      <c r="R244" s="207"/>
      <c r="S244" s="207"/>
      <c r="T244" s="207"/>
      <c r="U244" s="207"/>
      <c r="V244" s="207"/>
      <c r="W244" s="20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row>
    <row r="245" spans="1:57" s="28" customFormat="1" ht="13.8">
      <c r="A245" s="27"/>
      <c r="B245" s="27"/>
      <c r="C245" s="27"/>
      <c r="D245" s="27"/>
      <c r="E245" s="27"/>
      <c r="F245" s="27"/>
      <c r="G245" s="27"/>
      <c r="H245" s="27"/>
      <c r="I245" s="27"/>
      <c r="J245" s="27"/>
      <c r="K245" s="27"/>
      <c r="L245" s="27"/>
      <c r="M245" s="27"/>
      <c r="N245" s="27"/>
      <c r="O245" s="27"/>
      <c r="P245" s="27"/>
      <c r="Q245" s="27"/>
      <c r="R245" s="207"/>
      <c r="S245" s="207"/>
      <c r="T245" s="207"/>
      <c r="U245" s="207"/>
      <c r="V245" s="207"/>
      <c r="W245" s="20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row>
    <row r="246" spans="1:57" s="28" customFormat="1" ht="13.8">
      <c r="A246" s="27"/>
      <c r="B246" s="27"/>
      <c r="C246" s="27"/>
      <c r="D246" s="27"/>
      <c r="E246" s="27"/>
      <c r="F246" s="27"/>
      <c r="G246" s="27"/>
      <c r="H246" s="27"/>
      <c r="I246" s="27"/>
      <c r="J246" s="27"/>
      <c r="K246" s="27"/>
      <c r="L246" s="27"/>
      <c r="M246" s="27"/>
      <c r="N246" s="27"/>
      <c r="O246" s="27"/>
      <c r="P246" s="27"/>
      <c r="Q246" s="27"/>
      <c r="R246" s="207"/>
      <c r="S246" s="207"/>
      <c r="T246" s="207"/>
      <c r="U246" s="207"/>
      <c r="V246" s="207"/>
      <c r="W246" s="20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row>
    <row r="247" spans="1:57" s="28" customFormat="1" ht="13.8">
      <c r="A247" s="27"/>
      <c r="B247" s="27"/>
      <c r="C247" s="27"/>
      <c r="D247" s="27"/>
      <c r="E247" s="27"/>
      <c r="F247" s="27"/>
      <c r="G247" s="27"/>
      <c r="H247" s="27"/>
      <c r="I247" s="27"/>
      <c r="J247" s="27"/>
      <c r="K247" s="27"/>
      <c r="L247" s="27"/>
      <c r="M247" s="27"/>
      <c r="N247" s="27"/>
      <c r="O247" s="27"/>
      <c r="P247" s="27"/>
      <c r="Q247" s="27"/>
      <c r="R247" s="207"/>
      <c r="S247" s="207"/>
      <c r="T247" s="207"/>
      <c r="U247" s="207"/>
      <c r="V247" s="207"/>
      <c r="W247" s="20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row>
    <row r="248" spans="1:57" s="28" customFormat="1" ht="13.8">
      <c r="A248" s="27"/>
      <c r="B248" s="27"/>
      <c r="C248" s="27"/>
      <c r="D248" s="27"/>
      <c r="E248" s="27"/>
      <c r="F248" s="27"/>
      <c r="G248" s="27"/>
      <c r="H248" s="27"/>
      <c r="I248" s="27"/>
      <c r="J248" s="27"/>
      <c r="K248" s="27"/>
      <c r="L248" s="27"/>
      <c r="M248" s="27"/>
      <c r="N248" s="27"/>
      <c r="O248" s="27"/>
      <c r="P248" s="27"/>
      <c r="Q248" s="27"/>
      <c r="R248" s="207"/>
      <c r="S248" s="207"/>
      <c r="T248" s="207"/>
      <c r="U248" s="207"/>
      <c r="V248" s="207"/>
      <c r="W248" s="20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row>
    <row r="249" spans="1:57" s="28" customFormat="1" ht="13.8">
      <c r="A249" s="27"/>
      <c r="B249" s="27"/>
      <c r="C249" s="27"/>
      <c r="D249" s="27"/>
      <c r="E249" s="27"/>
      <c r="F249" s="27"/>
      <c r="G249" s="27"/>
      <c r="H249" s="27"/>
      <c r="I249" s="27"/>
      <c r="J249" s="27"/>
      <c r="K249" s="27"/>
      <c r="L249" s="27"/>
      <c r="M249" s="27"/>
      <c r="N249" s="27"/>
      <c r="O249" s="27"/>
      <c r="P249" s="27"/>
      <c r="Q249" s="27"/>
      <c r="R249" s="207"/>
      <c r="S249" s="207"/>
      <c r="T249" s="207"/>
      <c r="U249" s="207"/>
      <c r="V249" s="207"/>
      <c r="W249" s="20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row>
    <row r="250" spans="1:57" s="28" customFormat="1" ht="13.8">
      <c r="A250" s="27"/>
      <c r="B250" s="27"/>
      <c r="C250" s="27"/>
      <c r="D250" s="27"/>
      <c r="E250" s="27"/>
      <c r="F250" s="27"/>
      <c r="G250" s="27"/>
      <c r="H250" s="27"/>
      <c r="I250" s="27"/>
      <c r="J250" s="27"/>
      <c r="K250" s="27"/>
      <c r="L250" s="27"/>
      <c r="M250" s="27"/>
      <c r="N250" s="27"/>
      <c r="O250" s="27"/>
      <c r="P250" s="27"/>
      <c r="Q250" s="27"/>
      <c r="R250" s="207"/>
      <c r="S250" s="207"/>
      <c r="T250" s="207"/>
      <c r="U250" s="207"/>
      <c r="V250" s="207"/>
      <c r="W250" s="20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row>
    <row r="251" spans="1:57" s="28" customFormat="1" ht="13.8">
      <c r="A251" s="27"/>
      <c r="B251" s="27"/>
      <c r="C251" s="27"/>
      <c r="D251" s="27"/>
      <c r="E251" s="27"/>
      <c r="F251" s="27"/>
      <c r="G251" s="27"/>
      <c r="H251" s="27"/>
      <c r="I251" s="27"/>
      <c r="J251" s="27"/>
      <c r="K251" s="27"/>
      <c r="L251" s="27"/>
      <c r="M251" s="27"/>
      <c r="N251" s="27"/>
      <c r="O251" s="27"/>
      <c r="P251" s="27"/>
      <c r="Q251" s="27"/>
      <c r="R251" s="207"/>
      <c r="S251" s="207"/>
      <c r="T251" s="207"/>
      <c r="U251" s="207"/>
      <c r="V251" s="207"/>
      <c r="W251" s="20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row>
    <row r="252" spans="1:57" s="28" customFormat="1" ht="13.8">
      <c r="A252" s="27"/>
      <c r="B252" s="27"/>
      <c r="C252" s="27"/>
      <c r="D252" s="27"/>
      <c r="E252" s="27"/>
      <c r="F252" s="27"/>
      <c r="G252" s="27"/>
      <c r="H252" s="27"/>
      <c r="I252" s="27"/>
      <c r="J252" s="27"/>
      <c r="K252" s="27"/>
      <c r="L252" s="27"/>
      <c r="M252" s="27"/>
      <c r="N252" s="27"/>
      <c r="O252" s="27"/>
      <c r="P252" s="27"/>
      <c r="Q252" s="27"/>
      <c r="R252" s="207"/>
      <c r="S252" s="207"/>
      <c r="T252" s="207"/>
      <c r="U252" s="207"/>
      <c r="V252" s="207"/>
      <c r="W252" s="20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row>
    <row r="253" spans="1:57" s="28" customFormat="1" ht="13.8">
      <c r="A253" s="27"/>
      <c r="B253" s="27"/>
      <c r="C253" s="27"/>
      <c r="D253" s="27"/>
      <c r="E253" s="27"/>
      <c r="F253" s="27"/>
      <c r="G253" s="27"/>
      <c r="H253" s="27"/>
      <c r="I253" s="27"/>
      <c r="J253" s="27"/>
      <c r="K253" s="27"/>
      <c r="L253" s="27"/>
      <c r="M253" s="27"/>
      <c r="N253" s="27"/>
      <c r="O253" s="27"/>
      <c r="P253" s="27"/>
      <c r="Q253" s="27"/>
      <c r="R253" s="207"/>
      <c r="S253" s="207"/>
      <c r="T253" s="207"/>
      <c r="U253" s="207"/>
      <c r="V253" s="207"/>
      <c r="W253" s="20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row>
    <row r="254" spans="1:57" s="28" customFormat="1" ht="13.8">
      <c r="A254" s="27"/>
      <c r="B254" s="27"/>
      <c r="C254" s="27"/>
      <c r="D254" s="27"/>
      <c r="E254" s="27"/>
      <c r="F254" s="27"/>
      <c r="G254" s="27"/>
      <c r="H254" s="27"/>
      <c r="I254" s="27"/>
      <c r="J254" s="27"/>
      <c r="K254" s="27"/>
      <c r="L254" s="27"/>
      <c r="M254" s="27"/>
      <c r="N254" s="27"/>
      <c r="O254" s="27"/>
      <c r="P254" s="27"/>
      <c r="Q254" s="27"/>
      <c r="R254" s="207"/>
      <c r="S254" s="207"/>
      <c r="T254" s="207"/>
      <c r="U254" s="207"/>
      <c r="V254" s="207"/>
      <c r="W254" s="20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row>
    <row r="255" spans="1:57" s="28" customFormat="1" ht="13.8">
      <c r="A255" s="27"/>
      <c r="B255" s="27"/>
      <c r="C255" s="27"/>
      <c r="D255" s="27"/>
      <c r="E255" s="27"/>
      <c r="F255" s="27"/>
      <c r="G255" s="27"/>
      <c r="H255" s="27"/>
      <c r="I255" s="27"/>
      <c r="J255" s="27"/>
      <c r="K255" s="27"/>
      <c r="L255" s="27"/>
      <c r="M255" s="27"/>
      <c r="N255" s="27"/>
      <c r="O255" s="27"/>
      <c r="P255" s="27"/>
      <c r="Q255" s="27"/>
      <c r="R255" s="207"/>
      <c r="S255" s="207"/>
      <c r="T255" s="207"/>
      <c r="U255" s="207"/>
      <c r="V255" s="207"/>
      <c r="W255" s="20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row>
    <row r="256" spans="1:57" s="28" customFormat="1" ht="13.8">
      <c r="A256" s="27"/>
      <c r="B256" s="27"/>
      <c r="C256" s="27"/>
      <c r="D256" s="27"/>
      <c r="E256" s="27"/>
      <c r="F256" s="27"/>
      <c r="G256" s="27"/>
      <c r="H256" s="27"/>
      <c r="I256" s="27"/>
      <c r="J256" s="27"/>
      <c r="K256" s="27"/>
      <c r="L256" s="27"/>
      <c r="M256" s="27"/>
      <c r="N256" s="27"/>
      <c r="O256" s="27"/>
      <c r="P256" s="27"/>
      <c r="Q256" s="27"/>
      <c r="R256" s="207"/>
      <c r="S256" s="207"/>
      <c r="T256" s="207"/>
      <c r="U256" s="207"/>
      <c r="V256" s="207"/>
      <c r="W256" s="20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row>
    <row r="257" spans="1:57" s="28" customFormat="1" ht="13.8">
      <c r="A257" s="27"/>
      <c r="B257" s="27"/>
      <c r="C257" s="27"/>
      <c r="D257" s="27"/>
      <c r="E257" s="27"/>
      <c r="F257" s="27"/>
      <c r="G257" s="27"/>
      <c r="H257" s="27"/>
      <c r="I257" s="27"/>
      <c r="J257" s="27"/>
      <c r="K257" s="27"/>
      <c r="L257" s="27"/>
      <c r="M257" s="27"/>
      <c r="N257" s="27"/>
      <c r="O257" s="27"/>
      <c r="P257" s="27"/>
      <c r="Q257" s="27"/>
      <c r="R257" s="207"/>
      <c r="S257" s="207"/>
      <c r="T257" s="207"/>
      <c r="U257" s="207"/>
      <c r="V257" s="207"/>
      <c r="W257" s="20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row>
    <row r="258" spans="1:57" s="28" customFormat="1" ht="13.8">
      <c r="A258" s="27"/>
      <c r="B258" s="27"/>
      <c r="C258" s="27"/>
      <c r="D258" s="27"/>
      <c r="E258" s="27"/>
      <c r="F258" s="27"/>
      <c r="G258" s="27"/>
      <c r="H258" s="27"/>
      <c r="I258" s="27"/>
      <c r="J258" s="27"/>
      <c r="K258" s="27"/>
      <c r="L258" s="27"/>
      <c r="M258" s="27"/>
      <c r="N258" s="27"/>
      <c r="O258" s="27"/>
      <c r="P258" s="27"/>
      <c r="Q258" s="27"/>
      <c r="R258" s="207"/>
      <c r="S258" s="207"/>
      <c r="T258" s="207"/>
      <c r="U258" s="207"/>
      <c r="V258" s="207"/>
      <c r="W258" s="20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row>
    <row r="259" spans="1:57" s="28" customFormat="1" ht="13.8">
      <c r="A259" s="27"/>
      <c r="B259" s="27"/>
      <c r="C259" s="27"/>
      <c r="D259" s="27"/>
      <c r="E259" s="27"/>
      <c r="F259" s="27"/>
      <c r="G259" s="27"/>
      <c r="H259" s="27"/>
      <c r="I259" s="27"/>
      <c r="J259" s="27"/>
      <c r="K259" s="27"/>
      <c r="L259" s="27"/>
      <c r="M259" s="27"/>
      <c r="N259" s="27"/>
      <c r="O259" s="27"/>
      <c r="P259" s="27"/>
      <c r="Q259" s="27"/>
      <c r="R259" s="207"/>
      <c r="S259" s="207"/>
      <c r="T259" s="207"/>
      <c r="U259" s="207"/>
      <c r="V259" s="207"/>
      <c r="W259" s="20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row>
    <row r="260" spans="1:57" s="28" customFormat="1" ht="13.8">
      <c r="A260" s="27"/>
      <c r="B260" s="27"/>
      <c r="C260" s="27"/>
      <c r="D260" s="27"/>
      <c r="E260" s="27"/>
      <c r="F260" s="27"/>
      <c r="G260" s="27"/>
      <c r="H260" s="27"/>
      <c r="I260" s="27"/>
      <c r="J260" s="27"/>
      <c r="K260" s="27"/>
      <c r="L260" s="27"/>
      <c r="M260" s="27"/>
      <c r="N260" s="27"/>
      <c r="O260" s="27"/>
      <c r="P260" s="27"/>
      <c r="Q260" s="27"/>
      <c r="R260" s="207"/>
      <c r="S260" s="207"/>
      <c r="T260" s="207"/>
      <c r="U260" s="207"/>
      <c r="V260" s="207"/>
      <c r="W260" s="20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row>
    <row r="261" spans="1:57" s="28" customFormat="1" ht="13.8">
      <c r="A261" s="27"/>
      <c r="B261" s="27"/>
      <c r="C261" s="27"/>
      <c r="D261" s="27"/>
      <c r="E261" s="27"/>
      <c r="F261" s="27"/>
      <c r="G261" s="27"/>
      <c r="H261" s="27"/>
      <c r="I261" s="27"/>
      <c r="J261" s="27"/>
      <c r="K261" s="27"/>
      <c r="L261" s="27"/>
      <c r="M261" s="27"/>
      <c r="N261" s="27"/>
      <c r="O261" s="27"/>
      <c r="P261" s="27"/>
      <c r="Q261" s="27"/>
      <c r="R261" s="207"/>
      <c r="S261" s="207"/>
      <c r="T261" s="207"/>
      <c r="U261" s="207"/>
      <c r="V261" s="207"/>
      <c r="W261" s="20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row>
    <row r="262" spans="1:57" s="28" customFormat="1" ht="13.8">
      <c r="A262" s="27"/>
      <c r="B262" s="27"/>
      <c r="C262" s="27"/>
      <c r="D262" s="27"/>
      <c r="E262" s="27"/>
      <c r="F262" s="27"/>
      <c r="G262" s="27"/>
      <c r="H262" s="27"/>
      <c r="I262" s="27"/>
      <c r="J262" s="27"/>
      <c r="K262" s="27"/>
      <c r="L262" s="27"/>
      <c r="M262" s="27"/>
      <c r="N262" s="27"/>
      <c r="O262" s="27"/>
      <c r="P262" s="27"/>
      <c r="Q262" s="27"/>
      <c r="R262" s="207"/>
      <c r="S262" s="207"/>
      <c r="T262" s="207"/>
      <c r="U262" s="207"/>
      <c r="V262" s="207"/>
      <c r="W262" s="20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row>
    <row r="263" spans="1:57" s="28" customFormat="1" ht="13.8">
      <c r="A263" s="27"/>
      <c r="B263" s="27"/>
      <c r="C263" s="27"/>
      <c r="D263" s="27"/>
      <c r="E263" s="27"/>
      <c r="F263" s="27"/>
      <c r="G263" s="27"/>
      <c r="H263" s="27"/>
      <c r="I263" s="27"/>
      <c r="J263" s="27"/>
      <c r="K263" s="27"/>
      <c r="L263" s="27"/>
      <c r="M263" s="27"/>
      <c r="N263" s="27"/>
      <c r="O263" s="27"/>
      <c r="P263" s="27"/>
      <c r="Q263" s="27"/>
      <c r="R263" s="207"/>
      <c r="S263" s="207"/>
      <c r="T263" s="207"/>
      <c r="U263" s="207"/>
      <c r="V263" s="207"/>
      <c r="W263" s="20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row>
    <row r="264" spans="1:57" s="28" customFormat="1" ht="13.8">
      <c r="A264" s="27"/>
      <c r="B264" s="27"/>
      <c r="C264" s="27"/>
      <c r="D264" s="27"/>
      <c r="E264" s="27"/>
      <c r="F264" s="27"/>
      <c r="G264" s="27"/>
      <c r="H264" s="27"/>
      <c r="I264" s="27"/>
      <c r="J264" s="27"/>
      <c r="K264" s="27"/>
      <c r="L264" s="27"/>
      <c r="M264" s="27"/>
      <c r="N264" s="27"/>
      <c r="O264" s="27"/>
      <c r="P264" s="27"/>
      <c r="Q264" s="27"/>
      <c r="R264" s="207"/>
      <c r="S264" s="207"/>
      <c r="T264" s="207"/>
      <c r="U264" s="207"/>
      <c r="V264" s="207"/>
      <c r="W264" s="20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row>
    <row r="265" spans="1:57" s="28" customFormat="1" ht="13.8">
      <c r="A265" s="27"/>
      <c r="B265" s="27"/>
      <c r="C265" s="27"/>
      <c r="D265" s="27"/>
      <c r="E265" s="27"/>
      <c r="F265" s="27"/>
      <c r="G265" s="27"/>
      <c r="H265" s="27"/>
      <c r="I265" s="27"/>
      <c r="J265" s="27"/>
      <c r="K265" s="27"/>
      <c r="L265" s="27"/>
      <c r="M265" s="27"/>
      <c r="N265" s="27"/>
      <c r="O265" s="27"/>
      <c r="P265" s="27"/>
      <c r="Q265" s="27"/>
      <c r="R265" s="207"/>
      <c r="S265" s="207"/>
      <c r="T265" s="207"/>
      <c r="U265" s="207"/>
      <c r="V265" s="207"/>
      <c r="W265" s="20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row>
    <row r="266" spans="1:57" s="28" customFormat="1" ht="13.8">
      <c r="A266" s="27"/>
      <c r="B266" s="27"/>
      <c r="C266" s="27"/>
      <c r="D266" s="27"/>
      <c r="E266" s="27"/>
      <c r="F266" s="27"/>
      <c r="G266" s="27"/>
      <c r="H266" s="27"/>
      <c r="I266" s="27"/>
      <c r="J266" s="27"/>
      <c r="K266" s="27"/>
      <c r="L266" s="27"/>
      <c r="M266" s="27"/>
      <c r="N266" s="27"/>
      <c r="O266" s="27"/>
      <c r="P266" s="27"/>
      <c r="Q266" s="27"/>
      <c r="R266" s="207"/>
      <c r="S266" s="207"/>
      <c r="T266" s="207"/>
      <c r="U266" s="207"/>
      <c r="V266" s="207"/>
      <c r="W266" s="20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row>
    <row r="267" spans="1:57" s="28" customFormat="1" ht="13.8">
      <c r="A267" s="27"/>
      <c r="B267" s="27"/>
      <c r="C267" s="27"/>
      <c r="D267" s="27"/>
      <c r="E267" s="27"/>
      <c r="F267" s="27"/>
      <c r="G267" s="27"/>
      <c r="H267" s="27"/>
      <c r="I267" s="27"/>
      <c r="J267" s="27"/>
      <c r="K267" s="27"/>
      <c r="L267" s="27"/>
      <c r="M267" s="27"/>
      <c r="N267" s="27"/>
      <c r="O267" s="27"/>
      <c r="P267" s="27"/>
      <c r="Q267" s="27"/>
      <c r="R267" s="207"/>
      <c r="S267" s="207"/>
      <c r="T267" s="207"/>
      <c r="U267" s="207"/>
      <c r="V267" s="207"/>
      <c r="W267" s="20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row>
    <row r="268" spans="1:57" s="28" customFormat="1" ht="13.8">
      <c r="A268" s="27"/>
      <c r="B268" s="27"/>
      <c r="C268" s="27"/>
      <c r="D268" s="27"/>
      <c r="E268" s="27"/>
      <c r="F268" s="27"/>
      <c r="G268" s="27"/>
      <c r="H268" s="27"/>
      <c r="I268" s="27"/>
      <c r="J268" s="27"/>
      <c r="K268" s="27"/>
      <c r="L268" s="27"/>
      <c r="M268" s="27"/>
      <c r="N268" s="27"/>
      <c r="O268" s="27"/>
      <c r="P268" s="27"/>
      <c r="Q268" s="27"/>
      <c r="R268" s="207"/>
      <c r="S268" s="207"/>
      <c r="T268" s="207"/>
      <c r="U268" s="207"/>
      <c r="V268" s="207"/>
      <c r="W268" s="20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row>
    <row r="269" spans="1:57" s="28" customFormat="1" ht="13.8">
      <c r="A269" s="27"/>
      <c r="B269" s="27"/>
      <c r="C269" s="27"/>
      <c r="D269" s="27"/>
      <c r="E269" s="27"/>
      <c r="F269" s="27"/>
      <c r="G269" s="27"/>
      <c r="H269" s="27"/>
      <c r="I269" s="27"/>
      <c r="J269" s="27"/>
      <c r="K269" s="27"/>
      <c r="L269" s="27"/>
      <c r="M269" s="27"/>
      <c r="N269" s="27"/>
      <c r="O269" s="27"/>
      <c r="P269" s="27"/>
      <c r="Q269" s="27"/>
      <c r="R269" s="207"/>
      <c r="S269" s="207"/>
      <c r="T269" s="207"/>
      <c r="U269" s="207"/>
      <c r="V269" s="207"/>
      <c r="W269" s="20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row>
    <row r="270" spans="1:57" s="28" customFormat="1" ht="13.8">
      <c r="A270" s="27"/>
      <c r="B270" s="27"/>
      <c r="C270" s="27"/>
      <c r="D270" s="27"/>
      <c r="E270" s="27"/>
      <c r="F270" s="27"/>
      <c r="G270" s="27"/>
      <c r="H270" s="27"/>
      <c r="I270" s="27"/>
      <c r="J270" s="27"/>
      <c r="K270" s="27"/>
      <c r="L270" s="27"/>
      <c r="M270" s="27"/>
      <c r="N270" s="27"/>
      <c r="O270" s="27"/>
      <c r="P270" s="27"/>
      <c r="Q270" s="27"/>
      <c r="R270" s="207"/>
      <c r="S270" s="207"/>
      <c r="T270" s="207"/>
      <c r="U270" s="207"/>
      <c r="V270" s="207"/>
      <c r="W270" s="20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row>
    <row r="271" spans="1:57" s="28" customFormat="1" ht="13.8">
      <c r="A271" s="27"/>
      <c r="B271" s="27"/>
      <c r="C271" s="27"/>
      <c r="D271" s="27"/>
      <c r="E271" s="27"/>
      <c r="F271" s="27"/>
      <c r="G271" s="27"/>
      <c r="H271" s="27"/>
      <c r="I271" s="27"/>
      <c r="J271" s="27"/>
      <c r="K271" s="27"/>
      <c r="L271" s="27"/>
      <c r="M271" s="27"/>
      <c r="N271" s="27"/>
      <c r="O271" s="27"/>
      <c r="P271" s="27"/>
      <c r="Q271" s="27"/>
      <c r="R271" s="207"/>
      <c r="S271" s="207"/>
      <c r="T271" s="207"/>
      <c r="U271" s="207"/>
      <c r="V271" s="207"/>
      <c r="W271" s="20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row>
    <row r="272" spans="1:57" s="28" customFormat="1" ht="13.8">
      <c r="A272" s="27"/>
      <c r="B272" s="27"/>
      <c r="C272" s="27"/>
      <c r="D272" s="27"/>
      <c r="E272" s="27"/>
      <c r="F272" s="27"/>
      <c r="G272" s="27"/>
      <c r="H272" s="27"/>
      <c r="I272" s="27"/>
      <c r="J272" s="27"/>
      <c r="K272" s="27"/>
      <c r="L272" s="27"/>
      <c r="M272" s="27"/>
      <c r="N272" s="27"/>
      <c r="O272" s="27"/>
      <c r="P272" s="27"/>
      <c r="Q272" s="27"/>
      <c r="R272" s="207"/>
      <c r="S272" s="207"/>
      <c r="T272" s="207"/>
      <c r="U272" s="207"/>
      <c r="V272" s="207"/>
      <c r="W272" s="20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row>
    <row r="273" spans="1:57" s="28" customFormat="1" ht="13.8">
      <c r="A273" s="27"/>
      <c r="B273" s="27"/>
      <c r="C273" s="27"/>
      <c r="D273" s="27"/>
      <c r="E273" s="27"/>
      <c r="F273" s="27"/>
      <c r="G273" s="27"/>
      <c r="H273" s="27"/>
      <c r="I273" s="27"/>
      <c r="J273" s="27"/>
      <c r="K273" s="27"/>
      <c r="L273" s="27"/>
      <c r="M273" s="27"/>
      <c r="N273" s="27"/>
      <c r="O273" s="27"/>
      <c r="P273" s="27"/>
      <c r="Q273" s="27"/>
      <c r="R273" s="207"/>
      <c r="S273" s="207"/>
      <c r="T273" s="207"/>
      <c r="U273" s="207"/>
      <c r="V273" s="207"/>
      <c r="W273" s="20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row>
    <row r="274" spans="1:57" s="28" customFormat="1" ht="13.8">
      <c r="A274" s="27"/>
      <c r="B274" s="27"/>
      <c r="C274" s="27"/>
      <c r="D274" s="27"/>
      <c r="E274" s="27"/>
      <c r="F274" s="27"/>
      <c r="G274" s="27"/>
      <c r="H274" s="27"/>
      <c r="I274" s="27"/>
      <c r="J274" s="27"/>
      <c r="K274" s="27"/>
      <c r="L274" s="27"/>
      <c r="M274" s="27"/>
      <c r="N274" s="27"/>
      <c r="O274" s="27"/>
      <c r="P274" s="27"/>
      <c r="Q274" s="27"/>
      <c r="R274" s="207"/>
      <c r="S274" s="207"/>
      <c r="T274" s="207"/>
      <c r="U274" s="207"/>
      <c r="V274" s="207"/>
      <c r="W274" s="20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row>
    <row r="275" spans="1:57" s="28" customFormat="1" ht="13.8">
      <c r="A275" s="27"/>
      <c r="B275" s="27"/>
      <c r="C275" s="27"/>
      <c r="D275" s="27"/>
      <c r="E275" s="27"/>
      <c r="F275" s="27"/>
      <c r="G275" s="27"/>
      <c r="H275" s="27"/>
      <c r="I275" s="27"/>
      <c r="J275" s="27"/>
      <c r="K275" s="27"/>
      <c r="L275" s="27"/>
      <c r="M275" s="27"/>
      <c r="N275" s="27"/>
      <c r="O275" s="27"/>
      <c r="P275" s="27"/>
      <c r="Q275" s="27"/>
      <c r="R275" s="207"/>
      <c r="S275" s="207"/>
      <c r="T275" s="207"/>
      <c r="U275" s="207"/>
      <c r="V275" s="207"/>
      <c r="W275" s="20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row>
    <row r="276" spans="1:57" s="28" customFormat="1" ht="13.8">
      <c r="A276" s="27"/>
      <c r="B276" s="27"/>
      <c r="C276" s="27"/>
      <c r="D276" s="27"/>
      <c r="E276" s="27"/>
      <c r="F276" s="27"/>
      <c r="G276" s="27"/>
      <c r="H276" s="27"/>
      <c r="I276" s="27"/>
      <c r="J276" s="27"/>
      <c r="K276" s="27"/>
      <c r="L276" s="27"/>
      <c r="M276" s="27"/>
      <c r="N276" s="27"/>
      <c r="O276" s="27"/>
      <c r="P276" s="27"/>
      <c r="Q276" s="27"/>
      <c r="R276" s="207"/>
      <c r="S276" s="207"/>
      <c r="T276" s="207"/>
      <c r="U276" s="207"/>
      <c r="V276" s="207"/>
      <c r="W276" s="20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row>
    <row r="277" spans="1:57" s="28" customFormat="1" ht="13.8">
      <c r="A277" s="27"/>
      <c r="B277" s="27"/>
      <c r="C277" s="27"/>
      <c r="D277" s="27"/>
      <c r="E277" s="27"/>
      <c r="F277" s="27"/>
      <c r="G277" s="27"/>
      <c r="H277" s="27"/>
      <c r="I277" s="27"/>
      <c r="J277" s="27"/>
      <c r="K277" s="27"/>
      <c r="L277" s="27"/>
      <c r="M277" s="27"/>
      <c r="N277" s="27"/>
      <c r="O277" s="27"/>
      <c r="P277" s="27"/>
      <c r="Q277" s="27"/>
      <c r="R277" s="207"/>
      <c r="S277" s="207"/>
      <c r="T277" s="207"/>
      <c r="U277" s="207"/>
      <c r="V277" s="207"/>
      <c r="W277" s="20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row>
    <row r="278" spans="1:57" s="28" customFormat="1" ht="13.8">
      <c r="A278" s="27"/>
      <c r="B278" s="27"/>
      <c r="C278" s="27"/>
      <c r="D278" s="27"/>
      <c r="E278" s="27"/>
      <c r="F278" s="27"/>
      <c r="G278" s="27"/>
      <c r="H278" s="27"/>
      <c r="I278" s="27"/>
      <c r="J278" s="27"/>
      <c r="K278" s="27"/>
      <c r="L278" s="27"/>
      <c r="M278" s="27"/>
      <c r="N278" s="27"/>
      <c r="O278" s="27"/>
      <c r="P278" s="27"/>
      <c r="Q278" s="27"/>
      <c r="R278" s="207"/>
      <c r="S278" s="207"/>
      <c r="T278" s="207"/>
      <c r="U278" s="207"/>
      <c r="V278" s="207"/>
      <c r="W278" s="20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row>
    <row r="279" spans="1:57" s="28" customFormat="1" ht="13.8">
      <c r="A279" s="27"/>
      <c r="B279" s="27"/>
      <c r="C279" s="27"/>
      <c r="D279" s="27"/>
      <c r="E279" s="27"/>
      <c r="F279" s="27"/>
      <c r="G279" s="27"/>
      <c r="H279" s="27"/>
      <c r="I279" s="27"/>
      <c r="J279" s="27"/>
      <c r="K279" s="27"/>
      <c r="L279" s="27"/>
      <c r="M279" s="27"/>
      <c r="N279" s="27"/>
      <c r="O279" s="27"/>
      <c r="P279" s="27"/>
      <c r="Q279" s="27"/>
      <c r="R279" s="207"/>
      <c r="S279" s="207"/>
      <c r="T279" s="207"/>
      <c r="U279" s="207"/>
      <c r="V279" s="207"/>
      <c r="W279" s="20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row>
    <row r="280" spans="1:57" s="28" customFormat="1" ht="13.8">
      <c r="A280" s="27"/>
      <c r="B280" s="27"/>
      <c r="C280" s="27"/>
      <c r="D280" s="27"/>
      <c r="E280" s="27"/>
      <c r="F280" s="27"/>
      <c r="G280" s="27"/>
      <c r="H280" s="27"/>
      <c r="I280" s="27"/>
      <c r="J280" s="27"/>
      <c r="K280" s="27"/>
      <c r="L280" s="27"/>
      <c r="M280" s="27"/>
      <c r="N280" s="27"/>
      <c r="O280" s="27"/>
      <c r="P280" s="27"/>
      <c r="Q280" s="27"/>
      <c r="R280" s="207"/>
      <c r="S280" s="207"/>
      <c r="T280" s="207"/>
      <c r="U280" s="207"/>
      <c r="V280" s="207"/>
      <c r="W280" s="20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row>
    <row r="281" spans="1:57" s="28" customFormat="1" ht="13.8">
      <c r="A281" s="27"/>
      <c r="B281" s="27"/>
      <c r="C281" s="27"/>
      <c r="D281" s="27"/>
      <c r="E281" s="27"/>
      <c r="F281" s="27"/>
      <c r="G281" s="27"/>
      <c r="H281" s="27"/>
      <c r="I281" s="27"/>
      <c r="J281" s="27"/>
      <c r="K281" s="27"/>
      <c r="L281" s="27"/>
      <c r="M281" s="27"/>
      <c r="N281" s="27"/>
      <c r="O281" s="27"/>
      <c r="P281" s="27"/>
      <c r="Q281" s="27"/>
      <c r="R281" s="207"/>
      <c r="S281" s="207"/>
      <c r="T281" s="207"/>
      <c r="U281" s="207"/>
      <c r="V281" s="207"/>
      <c r="W281" s="20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row>
    <row r="282" spans="1:57" s="28" customFormat="1" ht="13.8">
      <c r="A282" s="27"/>
      <c r="B282" s="27"/>
      <c r="C282" s="27"/>
      <c r="D282" s="27"/>
      <c r="E282" s="27"/>
      <c r="F282" s="27"/>
      <c r="G282" s="27"/>
      <c r="H282" s="27"/>
      <c r="I282" s="27"/>
      <c r="J282" s="27"/>
      <c r="K282" s="27"/>
      <c r="L282" s="27"/>
      <c r="M282" s="27"/>
      <c r="N282" s="27"/>
      <c r="O282" s="27"/>
      <c r="P282" s="27"/>
      <c r="Q282" s="27"/>
      <c r="R282" s="207"/>
      <c r="S282" s="207"/>
      <c r="T282" s="207"/>
      <c r="U282" s="207"/>
      <c r="V282" s="207"/>
      <c r="W282" s="20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row>
    <row r="283" spans="1:57" s="28" customFormat="1" ht="13.8">
      <c r="A283" s="27"/>
      <c r="B283" s="27"/>
      <c r="C283" s="27"/>
      <c r="D283" s="27"/>
      <c r="E283" s="27"/>
      <c r="F283" s="27"/>
      <c r="G283" s="27"/>
      <c r="H283" s="27"/>
      <c r="I283" s="27"/>
      <c r="J283" s="27"/>
      <c r="K283" s="27"/>
      <c r="L283" s="27"/>
      <c r="M283" s="27"/>
      <c r="N283" s="27"/>
      <c r="O283" s="27"/>
      <c r="P283" s="27"/>
      <c r="Q283" s="27"/>
      <c r="R283" s="207"/>
      <c r="S283" s="207"/>
      <c r="T283" s="207"/>
      <c r="U283" s="207"/>
      <c r="V283" s="207"/>
      <c r="W283" s="20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row>
    <row r="284" spans="1:57" s="28" customFormat="1" ht="13.8">
      <c r="A284" s="27"/>
      <c r="B284" s="27"/>
      <c r="C284" s="27"/>
      <c r="D284" s="27"/>
      <c r="E284" s="27"/>
      <c r="F284" s="27"/>
      <c r="G284" s="27"/>
      <c r="H284" s="27"/>
      <c r="I284" s="27"/>
      <c r="J284" s="27"/>
      <c r="K284" s="27"/>
      <c r="L284" s="27"/>
      <c r="M284" s="27"/>
      <c r="N284" s="27"/>
      <c r="O284" s="27"/>
      <c r="P284" s="27"/>
      <c r="Q284" s="27"/>
      <c r="R284" s="207"/>
      <c r="S284" s="207"/>
      <c r="T284" s="207"/>
      <c r="U284" s="207"/>
      <c r="V284" s="207"/>
      <c r="W284" s="20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row>
    <row r="285" spans="1:57" s="28" customFormat="1" ht="13.8">
      <c r="A285" s="27"/>
      <c r="B285" s="27"/>
      <c r="C285" s="27"/>
      <c r="D285" s="27"/>
      <c r="E285" s="27"/>
      <c r="F285" s="27"/>
      <c r="G285" s="27"/>
      <c r="H285" s="27"/>
      <c r="I285" s="27"/>
      <c r="J285" s="27"/>
      <c r="K285" s="27"/>
      <c r="L285" s="27"/>
      <c r="M285" s="27"/>
      <c r="N285" s="27"/>
      <c r="O285" s="27"/>
      <c r="P285" s="27"/>
      <c r="Q285" s="27"/>
      <c r="R285" s="207"/>
      <c r="S285" s="207"/>
      <c r="T285" s="207"/>
      <c r="U285" s="207"/>
      <c r="V285" s="207"/>
      <c r="W285" s="20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row>
    <row r="286" spans="1:57" s="28" customFormat="1" ht="13.8">
      <c r="A286" s="27"/>
      <c r="B286" s="27"/>
      <c r="C286" s="27"/>
      <c r="D286" s="27"/>
      <c r="E286" s="27"/>
      <c r="F286" s="27"/>
      <c r="G286" s="27"/>
      <c r="H286" s="27"/>
      <c r="I286" s="27"/>
      <c r="J286" s="27"/>
      <c r="K286" s="27"/>
      <c r="L286" s="27"/>
      <c r="M286" s="27"/>
      <c r="N286" s="27"/>
      <c r="O286" s="27"/>
      <c r="P286" s="27"/>
      <c r="Q286" s="27"/>
      <c r="R286" s="207"/>
      <c r="S286" s="207"/>
      <c r="T286" s="207"/>
      <c r="U286" s="207"/>
      <c r="V286" s="207"/>
      <c r="W286" s="20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row>
    <row r="287" spans="1:57" s="28" customFormat="1" ht="13.8">
      <c r="A287" s="27"/>
      <c r="B287" s="27"/>
      <c r="C287" s="27"/>
      <c r="D287" s="27"/>
      <c r="E287" s="27"/>
      <c r="F287" s="27"/>
      <c r="G287" s="27"/>
      <c r="H287" s="27"/>
      <c r="I287" s="27"/>
      <c r="J287" s="27"/>
      <c r="K287" s="27"/>
      <c r="L287" s="27"/>
      <c r="M287" s="27"/>
      <c r="N287" s="27"/>
      <c r="O287" s="27"/>
      <c r="P287" s="27"/>
      <c r="Q287" s="27"/>
      <c r="R287" s="207"/>
      <c r="S287" s="207"/>
      <c r="T287" s="207"/>
      <c r="U287" s="207"/>
      <c r="V287" s="207"/>
      <c r="W287" s="20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row>
    <row r="288" spans="1:57" s="28" customFormat="1" ht="13.8">
      <c r="A288" s="27"/>
      <c r="B288" s="27"/>
      <c r="C288" s="27"/>
      <c r="D288" s="27"/>
      <c r="E288" s="27"/>
      <c r="F288" s="27"/>
      <c r="G288" s="27"/>
      <c r="H288" s="27"/>
      <c r="I288" s="27"/>
      <c r="J288" s="27"/>
      <c r="K288" s="27"/>
      <c r="L288" s="27"/>
      <c r="M288" s="27"/>
      <c r="N288" s="27"/>
      <c r="O288" s="27"/>
      <c r="P288" s="27"/>
      <c r="Q288" s="27"/>
      <c r="R288" s="207"/>
      <c r="S288" s="207"/>
      <c r="T288" s="207"/>
      <c r="U288" s="207"/>
      <c r="V288" s="207"/>
      <c r="W288" s="20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row>
    <row r="289" spans="1:57" s="28" customFormat="1" ht="13.8">
      <c r="A289" s="27"/>
      <c r="B289" s="27"/>
      <c r="C289" s="27"/>
      <c r="D289" s="27"/>
      <c r="E289" s="27"/>
      <c r="F289" s="27"/>
      <c r="G289" s="27"/>
      <c r="H289" s="27"/>
      <c r="I289" s="27"/>
      <c r="J289" s="27"/>
      <c r="K289" s="27"/>
      <c r="L289" s="27"/>
      <c r="M289" s="27"/>
      <c r="N289" s="27"/>
      <c r="O289" s="27"/>
      <c r="P289" s="27"/>
      <c r="Q289" s="27"/>
      <c r="R289" s="207"/>
      <c r="S289" s="207"/>
      <c r="T289" s="207"/>
      <c r="U289" s="207"/>
      <c r="V289" s="207"/>
      <c r="W289" s="20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row>
    <row r="290" spans="1:57" s="28" customFormat="1" ht="13.8">
      <c r="A290" s="27"/>
      <c r="B290" s="27"/>
      <c r="C290" s="27"/>
      <c r="D290" s="27"/>
      <c r="E290" s="27"/>
      <c r="F290" s="27"/>
      <c r="G290" s="27"/>
      <c r="H290" s="27"/>
      <c r="I290" s="27"/>
      <c r="J290" s="27"/>
      <c r="K290" s="27"/>
      <c r="L290" s="27"/>
      <c r="M290" s="27"/>
      <c r="N290" s="27"/>
      <c r="O290" s="27"/>
      <c r="P290" s="27"/>
      <c r="Q290" s="27"/>
      <c r="R290" s="207"/>
      <c r="S290" s="207"/>
      <c r="T290" s="207"/>
      <c r="U290" s="207"/>
      <c r="V290" s="207"/>
      <c r="W290" s="20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row>
    <row r="291" spans="1:57" s="28" customFormat="1" ht="13.8">
      <c r="A291" s="27"/>
      <c r="B291" s="27"/>
      <c r="C291" s="27"/>
      <c r="D291" s="27"/>
      <c r="E291" s="27"/>
      <c r="F291" s="27"/>
      <c r="G291" s="27"/>
      <c r="H291" s="27"/>
      <c r="I291" s="27"/>
      <c r="J291" s="27"/>
      <c r="K291" s="27"/>
      <c r="L291" s="27"/>
      <c r="M291" s="27"/>
      <c r="N291" s="27"/>
      <c r="O291" s="27"/>
      <c r="P291" s="27"/>
      <c r="Q291" s="27"/>
      <c r="R291" s="207"/>
      <c r="S291" s="207"/>
      <c r="T291" s="207"/>
      <c r="U291" s="207"/>
      <c r="V291" s="207"/>
      <c r="W291" s="20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row>
    <row r="292" spans="1:57" s="28" customFormat="1" ht="13.8">
      <c r="A292" s="27"/>
      <c r="B292" s="27"/>
      <c r="C292" s="27"/>
      <c r="D292" s="27"/>
      <c r="E292" s="27"/>
      <c r="F292" s="27"/>
      <c r="G292" s="27"/>
      <c r="H292" s="27"/>
      <c r="I292" s="27"/>
      <c r="J292" s="27"/>
      <c r="K292" s="27"/>
      <c r="L292" s="27"/>
      <c r="M292" s="27"/>
      <c r="N292" s="27"/>
      <c r="O292" s="27"/>
      <c r="P292" s="27"/>
      <c r="Q292" s="27"/>
      <c r="R292" s="207"/>
      <c r="S292" s="207"/>
      <c r="T292" s="207"/>
      <c r="U292" s="207"/>
      <c r="V292" s="207"/>
      <c r="W292" s="20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row>
    <row r="293" spans="1:57" s="28" customFormat="1" ht="13.8">
      <c r="A293" s="27"/>
      <c r="B293" s="27"/>
      <c r="C293" s="27"/>
      <c r="D293" s="27"/>
      <c r="E293" s="27"/>
      <c r="F293" s="27"/>
      <c r="G293" s="27"/>
      <c r="H293" s="27"/>
      <c r="I293" s="27"/>
      <c r="J293" s="27"/>
      <c r="K293" s="27"/>
      <c r="L293" s="27"/>
      <c r="M293" s="27"/>
      <c r="N293" s="27"/>
      <c r="O293" s="27"/>
      <c r="P293" s="27"/>
      <c r="Q293" s="27"/>
      <c r="R293" s="207"/>
      <c r="S293" s="207"/>
      <c r="T293" s="207"/>
      <c r="U293" s="207"/>
      <c r="V293" s="207"/>
      <c r="W293" s="20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row>
    <row r="294" spans="1:57" s="28" customFormat="1" ht="13.8">
      <c r="A294" s="27"/>
      <c r="B294" s="27"/>
      <c r="C294" s="27"/>
      <c r="D294" s="27"/>
      <c r="E294" s="27"/>
      <c r="F294" s="27"/>
      <c r="G294" s="27"/>
      <c r="H294" s="27"/>
      <c r="I294" s="27"/>
      <c r="J294" s="27"/>
      <c r="K294" s="27"/>
      <c r="L294" s="27"/>
      <c r="M294" s="27"/>
      <c r="N294" s="27"/>
      <c r="O294" s="27"/>
      <c r="P294" s="27"/>
      <c r="Q294" s="27"/>
      <c r="R294" s="207"/>
      <c r="S294" s="207"/>
      <c r="T294" s="207"/>
      <c r="U294" s="207"/>
      <c r="V294" s="207"/>
      <c r="W294" s="20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row>
    <row r="295" spans="1:57" s="28" customFormat="1" ht="13.8">
      <c r="A295" s="27"/>
      <c r="B295" s="27"/>
      <c r="C295" s="27"/>
      <c r="D295" s="27"/>
      <c r="E295" s="27"/>
      <c r="F295" s="27"/>
      <c r="G295" s="27"/>
      <c r="H295" s="27"/>
      <c r="I295" s="27"/>
      <c r="J295" s="27"/>
      <c r="K295" s="27"/>
      <c r="L295" s="27"/>
      <c r="M295" s="27"/>
      <c r="N295" s="27"/>
      <c r="O295" s="27"/>
      <c r="P295" s="27"/>
      <c r="Q295" s="27"/>
      <c r="R295" s="207"/>
      <c r="S295" s="207"/>
      <c r="T295" s="207"/>
      <c r="U295" s="207"/>
      <c r="V295" s="207"/>
      <c r="W295" s="20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row>
    <row r="296" spans="1:57" s="28" customFormat="1" ht="13.8">
      <c r="A296" s="27"/>
      <c r="B296" s="27"/>
      <c r="C296" s="27"/>
      <c r="D296" s="27"/>
      <c r="E296" s="27"/>
      <c r="F296" s="27"/>
      <c r="G296" s="27"/>
      <c r="H296" s="27"/>
      <c r="I296" s="27"/>
      <c r="J296" s="27"/>
      <c r="K296" s="27"/>
      <c r="L296" s="27"/>
      <c r="M296" s="27"/>
      <c r="N296" s="27"/>
      <c r="O296" s="27"/>
      <c r="P296" s="27"/>
      <c r="Q296" s="27"/>
      <c r="R296" s="207"/>
      <c r="S296" s="207"/>
      <c r="T296" s="207"/>
      <c r="U296" s="207"/>
      <c r="V296" s="207"/>
      <c r="W296" s="20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row>
    <row r="297" spans="1:57" s="28" customFormat="1" ht="13.8">
      <c r="A297" s="27"/>
      <c r="B297" s="27"/>
      <c r="C297" s="27"/>
      <c r="D297" s="27"/>
      <c r="E297" s="27"/>
      <c r="F297" s="27"/>
      <c r="G297" s="27"/>
      <c r="H297" s="27"/>
      <c r="I297" s="27"/>
      <c r="J297" s="27"/>
      <c r="K297" s="27"/>
      <c r="L297" s="27"/>
      <c r="M297" s="27"/>
      <c r="N297" s="27"/>
      <c r="O297" s="27"/>
      <c r="P297" s="27"/>
      <c r="Q297" s="27"/>
      <c r="R297" s="207"/>
      <c r="S297" s="207"/>
      <c r="T297" s="207"/>
      <c r="U297" s="207"/>
      <c r="V297" s="207"/>
      <c r="W297" s="20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row>
    <row r="298" spans="1:57" s="28" customFormat="1" ht="13.8">
      <c r="A298" s="27"/>
      <c r="B298" s="27"/>
      <c r="C298" s="27"/>
      <c r="D298" s="27"/>
      <c r="E298" s="27"/>
      <c r="F298" s="27"/>
      <c r="G298" s="27"/>
      <c r="H298" s="27"/>
      <c r="I298" s="27"/>
      <c r="J298" s="27"/>
      <c r="K298" s="27"/>
      <c r="L298" s="27"/>
      <c r="M298" s="27"/>
      <c r="N298" s="27"/>
      <c r="O298" s="27"/>
      <c r="P298" s="27"/>
      <c r="Q298" s="27"/>
      <c r="R298" s="207"/>
      <c r="S298" s="207"/>
      <c r="T298" s="207"/>
      <c r="U298" s="207"/>
      <c r="V298" s="207"/>
      <c r="W298" s="20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row>
    <row r="299" spans="1:57" s="28" customFormat="1" ht="13.8">
      <c r="A299" s="27"/>
      <c r="B299" s="27"/>
      <c r="C299" s="27"/>
      <c r="D299" s="27"/>
      <c r="E299" s="27"/>
      <c r="F299" s="27"/>
      <c r="G299" s="27"/>
      <c r="H299" s="27"/>
      <c r="I299" s="27"/>
      <c r="J299" s="27"/>
      <c r="K299" s="27"/>
      <c r="L299" s="27"/>
      <c r="M299" s="27"/>
      <c r="N299" s="27"/>
      <c r="O299" s="27"/>
      <c r="P299" s="27"/>
      <c r="Q299" s="27"/>
      <c r="R299" s="207"/>
      <c r="S299" s="207"/>
      <c r="T299" s="207"/>
      <c r="U299" s="207"/>
      <c r="V299" s="207"/>
      <c r="W299" s="20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row>
    <row r="300" spans="1:57" s="28" customFormat="1" ht="13.8">
      <c r="A300" s="27"/>
      <c r="B300" s="27"/>
      <c r="C300" s="27"/>
      <c r="D300" s="27"/>
      <c r="E300" s="27"/>
      <c r="F300" s="27"/>
      <c r="G300" s="27"/>
      <c r="H300" s="27"/>
      <c r="I300" s="27"/>
      <c r="J300" s="27"/>
      <c r="K300" s="27"/>
      <c r="L300" s="27"/>
      <c r="M300" s="27"/>
      <c r="N300" s="27"/>
      <c r="O300" s="27"/>
      <c r="P300" s="27"/>
      <c r="Q300" s="27"/>
      <c r="R300" s="207"/>
      <c r="S300" s="207"/>
      <c r="T300" s="207"/>
      <c r="U300" s="207"/>
      <c r="V300" s="207"/>
      <c r="W300" s="20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row>
    <row r="301" spans="1:57" s="28" customFormat="1" ht="13.8">
      <c r="A301" s="27"/>
      <c r="B301" s="27"/>
      <c r="C301" s="27"/>
      <c r="D301" s="27"/>
      <c r="E301" s="27"/>
      <c r="F301" s="27"/>
      <c r="G301" s="27"/>
      <c r="H301" s="27"/>
      <c r="I301" s="27"/>
      <c r="J301" s="27"/>
      <c r="K301" s="27"/>
      <c r="L301" s="27"/>
      <c r="M301" s="27"/>
      <c r="N301" s="27"/>
      <c r="O301" s="27"/>
      <c r="P301" s="27"/>
      <c r="Q301" s="27"/>
      <c r="R301" s="207"/>
      <c r="S301" s="207"/>
      <c r="T301" s="207"/>
      <c r="U301" s="207"/>
      <c r="V301" s="207"/>
      <c r="W301" s="20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row>
    <row r="302" spans="1:57" s="28" customFormat="1" ht="13.8">
      <c r="A302" s="27"/>
      <c r="B302" s="27"/>
      <c r="C302" s="27"/>
      <c r="D302" s="27"/>
      <c r="E302" s="27"/>
      <c r="F302" s="27"/>
      <c r="G302" s="27"/>
      <c r="H302" s="27"/>
      <c r="I302" s="27"/>
      <c r="J302" s="27"/>
      <c r="K302" s="27"/>
      <c r="L302" s="27"/>
      <c r="M302" s="27"/>
      <c r="N302" s="27"/>
      <c r="O302" s="27"/>
      <c r="P302" s="27"/>
      <c r="Q302" s="27"/>
      <c r="R302" s="207"/>
      <c r="S302" s="207"/>
      <c r="T302" s="207"/>
      <c r="U302" s="207"/>
      <c r="V302" s="207"/>
      <c r="W302" s="20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row>
    <row r="303" spans="1:57" s="28" customFormat="1" ht="13.8">
      <c r="A303" s="27"/>
      <c r="B303" s="27"/>
      <c r="C303" s="27"/>
      <c r="D303" s="27"/>
      <c r="E303" s="27"/>
      <c r="F303" s="27"/>
      <c r="G303" s="27"/>
      <c r="H303" s="27"/>
      <c r="I303" s="27"/>
      <c r="J303" s="27"/>
      <c r="K303" s="27"/>
      <c r="L303" s="27"/>
      <c r="M303" s="27"/>
      <c r="N303" s="27"/>
      <c r="O303" s="27"/>
      <c r="P303" s="27"/>
      <c r="Q303" s="27"/>
      <c r="R303" s="207"/>
      <c r="S303" s="207"/>
      <c r="T303" s="207"/>
      <c r="U303" s="207"/>
      <c r="V303" s="207"/>
      <c r="W303" s="20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row>
    <row r="304" spans="1:57" s="28" customFormat="1" ht="13.8">
      <c r="A304" s="27"/>
      <c r="B304" s="27"/>
      <c r="C304" s="27"/>
      <c r="D304" s="27"/>
      <c r="E304" s="27"/>
      <c r="F304" s="27"/>
      <c r="G304" s="27"/>
      <c r="H304" s="27"/>
      <c r="I304" s="27"/>
      <c r="J304" s="27"/>
      <c r="K304" s="27"/>
      <c r="L304" s="27"/>
      <c r="M304" s="27"/>
      <c r="N304" s="27"/>
      <c r="O304" s="27"/>
      <c r="P304" s="27"/>
      <c r="Q304" s="27"/>
      <c r="R304" s="207"/>
      <c r="S304" s="207"/>
      <c r="T304" s="207"/>
      <c r="U304" s="207"/>
      <c r="V304" s="207"/>
      <c r="W304" s="20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row>
    <row r="305" spans="1:57" s="28" customFormat="1" ht="13.8">
      <c r="A305" s="27"/>
      <c r="B305" s="27"/>
      <c r="C305" s="27"/>
      <c r="D305" s="27"/>
      <c r="E305" s="27"/>
      <c r="F305" s="27"/>
      <c r="G305" s="27"/>
      <c r="H305" s="27"/>
      <c r="I305" s="27"/>
      <c r="J305" s="27"/>
      <c r="K305" s="27"/>
      <c r="L305" s="27"/>
      <c r="M305" s="27"/>
      <c r="N305" s="27"/>
      <c r="O305" s="27"/>
      <c r="P305" s="27"/>
      <c r="Q305" s="27"/>
      <c r="R305" s="207"/>
      <c r="S305" s="207"/>
      <c r="T305" s="207"/>
      <c r="U305" s="207"/>
      <c r="V305" s="207"/>
      <c r="W305" s="20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row>
    <row r="306" spans="1:57" s="28" customFormat="1" ht="13.8">
      <c r="A306" s="27"/>
      <c r="B306" s="27"/>
      <c r="C306" s="27"/>
      <c r="D306" s="27"/>
      <c r="E306" s="27"/>
      <c r="F306" s="27"/>
      <c r="G306" s="27"/>
      <c r="H306" s="27"/>
      <c r="I306" s="27"/>
      <c r="J306" s="27"/>
      <c r="K306" s="27"/>
      <c r="L306" s="27"/>
      <c r="M306" s="27"/>
      <c r="N306" s="27"/>
      <c r="O306" s="27"/>
      <c r="P306" s="27"/>
      <c r="Q306" s="27"/>
      <c r="R306" s="207"/>
      <c r="S306" s="207"/>
      <c r="T306" s="207"/>
      <c r="U306" s="207"/>
      <c r="V306" s="207"/>
      <c r="W306" s="20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row>
    <row r="307" spans="1:57" s="28" customFormat="1" ht="13.8">
      <c r="A307" s="27"/>
      <c r="B307" s="27"/>
      <c r="C307" s="27"/>
      <c r="D307" s="27"/>
      <c r="E307" s="27"/>
      <c r="F307" s="27"/>
      <c r="G307" s="27"/>
      <c r="H307" s="27"/>
      <c r="I307" s="27"/>
      <c r="J307" s="27"/>
      <c r="K307" s="27"/>
      <c r="L307" s="27"/>
      <c r="M307" s="27"/>
      <c r="N307" s="27"/>
      <c r="O307" s="27"/>
      <c r="P307" s="27"/>
      <c r="Q307" s="27"/>
      <c r="R307" s="207"/>
      <c r="S307" s="207"/>
      <c r="T307" s="207"/>
      <c r="U307" s="207"/>
      <c r="V307" s="207"/>
      <c r="W307" s="20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row>
    <row r="308" spans="1:57" s="28" customFormat="1" ht="13.8">
      <c r="A308" s="27"/>
      <c r="B308" s="27"/>
      <c r="C308" s="27"/>
      <c r="D308" s="27"/>
      <c r="E308" s="27"/>
      <c r="F308" s="27"/>
      <c r="G308" s="27"/>
      <c r="H308" s="27"/>
      <c r="I308" s="27"/>
      <c r="J308" s="27"/>
      <c r="K308" s="27"/>
      <c r="L308" s="27"/>
      <c r="M308" s="27"/>
      <c r="N308" s="27"/>
      <c r="O308" s="27"/>
      <c r="P308" s="27"/>
      <c r="Q308" s="27"/>
      <c r="R308" s="207"/>
      <c r="S308" s="207"/>
      <c r="T308" s="207"/>
      <c r="U308" s="207"/>
      <c r="V308" s="207"/>
      <c r="W308" s="20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row>
    <row r="309" spans="1:57" s="28" customFormat="1" ht="13.8">
      <c r="A309" s="27"/>
      <c r="B309" s="27"/>
      <c r="C309" s="27"/>
      <c r="D309" s="27"/>
      <c r="E309" s="27"/>
      <c r="F309" s="27"/>
      <c r="G309" s="27"/>
      <c r="H309" s="27"/>
      <c r="I309" s="27"/>
      <c r="J309" s="27"/>
      <c r="K309" s="27"/>
      <c r="L309" s="27"/>
      <c r="M309" s="27"/>
      <c r="N309" s="27"/>
      <c r="O309" s="27"/>
      <c r="P309" s="27"/>
      <c r="Q309" s="27"/>
      <c r="R309" s="207"/>
      <c r="S309" s="207"/>
      <c r="T309" s="207"/>
      <c r="U309" s="207"/>
      <c r="V309" s="207"/>
      <c r="W309" s="20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row>
    <row r="310" spans="1:57" s="28" customFormat="1" ht="13.8">
      <c r="A310" s="27"/>
      <c r="B310" s="27"/>
      <c r="C310" s="27"/>
      <c r="D310" s="27"/>
      <c r="E310" s="27"/>
      <c r="F310" s="27"/>
      <c r="G310" s="27"/>
      <c r="H310" s="27"/>
      <c r="I310" s="27"/>
      <c r="J310" s="27"/>
      <c r="K310" s="27"/>
      <c r="L310" s="27"/>
      <c r="M310" s="27"/>
      <c r="N310" s="27"/>
      <c r="O310" s="27"/>
      <c r="P310" s="27"/>
      <c r="Q310" s="27"/>
      <c r="R310" s="207"/>
      <c r="S310" s="207"/>
      <c r="T310" s="207"/>
      <c r="U310" s="207"/>
      <c r="V310" s="207"/>
      <c r="W310" s="20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row>
    <row r="311" spans="1:57" s="28" customFormat="1" ht="13.8">
      <c r="A311" s="27"/>
      <c r="B311" s="27"/>
      <c r="C311" s="27"/>
      <c r="D311" s="27"/>
      <c r="E311" s="27"/>
      <c r="F311" s="27"/>
      <c r="G311" s="27"/>
      <c r="H311" s="27"/>
      <c r="I311" s="27"/>
      <c r="J311" s="27"/>
      <c r="K311" s="27"/>
      <c r="L311" s="27"/>
      <c r="M311" s="27"/>
      <c r="N311" s="27"/>
      <c r="O311" s="27"/>
      <c r="P311" s="27"/>
      <c r="Q311" s="27"/>
      <c r="R311" s="207"/>
      <c r="S311" s="207"/>
      <c r="T311" s="207"/>
      <c r="U311" s="207"/>
      <c r="V311" s="207"/>
      <c r="W311" s="20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row>
    <row r="312" spans="1:57" s="28" customFormat="1" ht="13.8">
      <c r="A312" s="27"/>
      <c r="B312" s="27"/>
      <c r="C312" s="27"/>
      <c r="D312" s="27"/>
      <c r="E312" s="27"/>
      <c r="F312" s="27"/>
      <c r="G312" s="27"/>
      <c r="H312" s="27"/>
      <c r="I312" s="27"/>
      <c r="J312" s="27"/>
      <c r="K312" s="27"/>
      <c r="L312" s="27"/>
      <c r="M312" s="27"/>
      <c r="N312" s="27"/>
      <c r="O312" s="27"/>
      <c r="P312" s="27"/>
      <c r="Q312" s="27"/>
      <c r="R312" s="207"/>
      <c r="S312" s="207"/>
      <c r="T312" s="207"/>
      <c r="U312" s="207"/>
      <c r="V312" s="207"/>
      <c r="W312" s="20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row>
    <row r="313" spans="1:57" s="28" customFormat="1" ht="13.8">
      <c r="A313" s="27"/>
      <c r="B313" s="27"/>
      <c r="C313" s="27"/>
      <c r="D313" s="27"/>
      <c r="E313" s="27"/>
      <c r="F313" s="27"/>
      <c r="G313" s="27"/>
      <c r="H313" s="27"/>
      <c r="I313" s="27"/>
      <c r="J313" s="27"/>
      <c r="K313" s="27"/>
      <c r="L313" s="27"/>
      <c r="M313" s="27"/>
      <c r="N313" s="27"/>
      <c r="O313" s="27"/>
      <c r="P313" s="27"/>
      <c r="Q313" s="27"/>
      <c r="R313" s="207"/>
      <c r="S313" s="207"/>
      <c r="T313" s="207"/>
      <c r="U313" s="207"/>
      <c r="V313" s="207"/>
      <c r="W313" s="20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row>
    <row r="314" spans="1:57" s="28" customFormat="1" ht="13.8">
      <c r="A314" s="27"/>
      <c r="B314" s="27"/>
      <c r="C314" s="27"/>
      <c r="D314" s="27"/>
      <c r="E314" s="27"/>
      <c r="F314" s="27"/>
      <c r="G314" s="27"/>
      <c r="H314" s="27"/>
      <c r="I314" s="27"/>
      <c r="J314" s="27"/>
      <c r="K314" s="27"/>
      <c r="L314" s="27"/>
      <c r="M314" s="27"/>
      <c r="N314" s="27"/>
      <c r="O314" s="27"/>
      <c r="P314" s="27"/>
      <c r="Q314" s="27"/>
      <c r="R314" s="207"/>
      <c r="S314" s="207"/>
      <c r="T314" s="207"/>
      <c r="U314" s="207"/>
      <c r="V314" s="207"/>
      <c r="W314" s="20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row>
    <row r="315" spans="1:57" s="28" customFormat="1" ht="13.8">
      <c r="A315" s="27"/>
      <c r="B315" s="27"/>
      <c r="C315" s="27"/>
      <c r="D315" s="27"/>
      <c r="E315" s="27"/>
      <c r="F315" s="27"/>
      <c r="G315" s="27"/>
      <c r="H315" s="27"/>
      <c r="I315" s="27"/>
      <c r="J315" s="27"/>
      <c r="K315" s="27"/>
      <c r="L315" s="27"/>
      <c r="M315" s="27"/>
      <c r="N315" s="27"/>
      <c r="O315" s="27"/>
      <c r="P315" s="27"/>
      <c r="Q315" s="27"/>
      <c r="R315" s="207"/>
      <c r="S315" s="207"/>
      <c r="T315" s="207"/>
      <c r="U315" s="207"/>
      <c r="V315" s="207"/>
      <c r="W315" s="20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row>
    <row r="316" spans="1:57" s="28" customFormat="1" ht="13.8">
      <c r="A316" s="27"/>
      <c r="B316" s="27"/>
      <c r="C316" s="27"/>
      <c r="D316" s="27"/>
      <c r="E316" s="27"/>
      <c r="F316" s="27"/>
      <c r="G316" s="27"/>
      <c r="H316" s="27"/>
      <c r="I316" s="27"/>
      <c r="J316" s="27"/>
      <c r="K316" s="27"/>
      <c r="L316" s="27"/>
      <c r="M316" s="27"/>
      <c r="N316" s="27"/>
      <c r="O316" s="27"/>
      <c r="P316" s="27"/>
      <c r="Q316" s="27"/>
      <c r="R316" s="207"/>
      <c r="S316" s="207"/>
      <c r="T316" s="207"/>
      <c r="U316" s="207"/>
      <c r="V316" s="207"/>
      <c r="W316" s="20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row>
    <row r="317" spans="1:57" s="28" customFormat="1" ht="13.8">
      <c r="A317" s="27"/>
      <c r="B317" s="27"/>
      <c r="C317" s="27"/>
      <c r="D317" s="27"/>
      <c r="E317" s="27"/>
      <c r="F317" s="27"/>
      <c r="G317" s="27"/>
      <c r="H317" s="27"/>
      <c r="I317" s="27"/>
      <c r="J317" s="27"/>
      <c r="K317" s="27"/>
      <c r="L317" s="27"/>
      <c r="M317" s="27"/>
      <c r="N317" s="27"/>
      <c r="O317" s="27"/>
      <c r="P317" s="27"/>
      <c r="Q317" s="27"/>
      <c r="R317" s="207"/>
      <c r="S317" s="207"/>
      <c r="T317" s="207"/>
      <c r="U317" s="207"/>
      <c r="V317" s="207"/>
      <c r="W317" s="20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row>
    <row r="318" spans="1:57" s="28" customFormat="1" ht="13.8">
      <c r="A318" s="27"/>
      <c r="B318" s="27"/>
      <c r="C318" s="27"/>
      <c r="D318" s="27"/>
      <c r="E318" s="27"/>
      <c r="F318" s="27"/>
      <c r="G318" s="27"/>
      <c r="H318" s="27"/>
      <c r="I318" s="27"/>
      <c r="J318" s="27"/>
      <c r="K318" s="27"/>
      <c r="L318" s="27"/>
      <c r="M318" s="27"/>
      <c r="N318" s="27"/>
      <c r="O318" s="27"/>
      <c r="P318" s="27"/>
      <c r="Q318" s="27"/>
      <c r="R318" s="207"/>
      <c r="S318" s="207"/>
      <c r="T318" s="207"/>
      <c r="U318" s="207"/>
      <c r="V318" s="207"/>
      <c r="W318" s="20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c r="AY318" s="27"/>
      <c r="AZ318" s="27"/>
      <c r="BA318" s="27"/>
      <c r="BB318" s="27"/>
      <c r="BC318" s="27"/>
      <c r="BD318" s="27"/>
      <c r="BE318" s="27"/>
    </row>
    <row r="319" spans="1:57" s="28" customFormat="1" ht="13.8">
      <c r="A319" s="27"/>
      <c r="B319" s="27"/>
      <c r="C319" s="27"/>
      <c r="D319" s="27"/>
      <c r="E319" s="27"/>
      <c r="F319" s="27"/>
      <c r="G319" s="27"/>
      <c r="H319" s="27"/>
      <c r="I319" s="27"/>
      <c r="J319" s="27"/>
      <c r="K319" s="27"/>
      <c r="L319" s="27"/>
      <c r="M319" s="27"/>
      <c r="N319" s="27"/>
      <c r="O319" s="27"/>
      <c r="P319" s="27"/>
      <c r="Q319" s="27"/>
      <c r="R319" s="207"/>
      <c r="S319" s="207"/>
      <c r="T319" s="207"/>
      <c r="U319" s="207"/>
      <c r="V319" s="207"/>
      <c r="W319" s="20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c r="AY319" s="27"/>
      <c r="AZ319" s="27"/>
      <c r="BA319" s="27"/>
      <c r="BB319" s="27"/>
      <c r="BC319" s="27"/>
      <c r="BD319" s="27"/>
      <c r="BE319" s="27"/>
    </row>
    <row r="320" spans="1:57" s="28" customFormat="1" ht="13.8">
      <c r="A320" s="27"/>
      <c r="B320" s="27"/>
      <c r="C320" s="27"/>
      <c r="D320" s="27"/>
      <c r="E320" s="27"/>
      <c r="F320" s="27"/>
      <c r="G320" s="27"/>
      <c r="H320" s="27"/>
      <c r="I320" s="27"/>
      <c r="J320" s="27"/>
      <c r="K320" s="27"/>
      <c r="L320" s="27"/>
      <c r="M320" s="27"/>
      <c r="N320" s="27"/>
      <c r="O320" s="27"/>
      <c r="P320" s="27"/>
      <c r="Q320" s="27"/>
      <c r="R320" s="207"/>
      <c r="S320" s="207"/>
      <c r="T320" s="207"/>
      <c r="U320" s="207"/>
      <c r="V320" s="207"/>
      <c r="W320" s="20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row>
    <row r="321" spans="1:57" s="28" customFormat="1" ht="13.8">
      <c r="A321" s="27"/>
      <c r="B321" s="27"/>
      <c r="C321" s="27"/>
      <c r="D321" s="27"/>
      <c r="E321" s="27"/>
      <c r="F321" s="27"/>
      <c r="G321" s="27"/>
      <c r="H321" s="27"/>
      <c r="I321" s="27"/>
      <c r="J321" s="27"/>
      <c r="K321" s="27"/>
      <c r="L321" s="27"/>
      <c r="M321" s="27"/>
      <c r="N321" s="27"/>
      <c r="O321" s="27"/>
      <c r="P321" s="27"/>
      <c r="Q321" s="27"/>
      <c r="R321" s="207"/>
      <c r="S321" s="207"/>
      <c r="T321" s="207"/>
      <c r="U321" s="207"/>
      <c r="V321" s="207"/>
      <c r="W321" s="20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c r="AY321" s="27"/>
      <c r="AZ321" s="27"/>
      <c r="BA321" s="27"/>
      <c r="BB321" s="27"/>
      <c r="BC321" s="27"/>
      <c r="BD321" s="27"/>
      <c r="BE321" s="27"/>
    </row>
    <row r="322" spans="1:57" s="28" customFormat="1" ht="13.8">
      <c r="A322" s="27"/>
      <c r="B322" s="27"/>
      <c r="C322" s="27"/>
      <c r="D322" s="27"/>
      <c r="E322" s="27"/>
      <c r="F322" s="27"/>
      <c r="G322" s="27"/>
      <c r="H322" s="27"/>
      <c r="I322" s="27"/>
      <c r="J322" s="27"/>
      <c r="K322" s="27"/>
      <c r="L322" s="27"/>
      <c r="M322" s="27"/>
      <c r="N322" s="27"/>
      <c r="O322" s="27"/>
      <c r="P322" s="27"/>
      <c r="Q322" s="27"/>
      <c r="R322" s="207"/>
      <c r="S322" s="207"/>
      <c r="T322" s="207"/>
      <c r="U322" s="207"/>
      <c r="V322" s="207"/>
      <c r="W322" s="20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c r="AY322" s="27"/>
      <c r="AZ322" s="27"/>
      <c r="BA322" s="27"/>
      <c r="BB322" s="27"/>
      <c r="BC322" s="27"/>
      <c r="BD322" s="27"/>
      <c r="BE322" s="27"/>
    </row>
    <row r="323" spans="1:57" s="28" customFormat="1" ht="13.8">
      <c r="A323" s="27"/>
      <c r="B323" s="27"/>
      <c r="C323" s="27"/>
      <c r="D323" s="27"/>
      <c r="E323" s="27"/>
      <c r="F323" s="27"/>
      <c r="G323" s="27"/>
      <c r="H323" s="27"/>
      <c r="I323" s="27"/>
      <c r="J323" s="27"/>
      <c r="K323" s="27"/>
      <c r="L323" s="27"/>
      <c r="M323" s="27"/>
      <c r="N323" s="27"/>
      <c r="O323" s="27"/>
      <c r="P323" s="27"/>
      <c r="Q323" s="27"/>
      <c r="R323" s="207"/>
      <c r="S323" s="207"/>
      <c r="T323" s="207"/>
      <c r="U323" s="207"/>
      <c r="V323" s="207"/>
      <c r="W323" s="20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c r="AY323" s="27"/>
      <c r="AZ323" s="27"/>
      <c r="BA323" s="27"/>
      <c r="BB323" s="27"/>
      <c r="BC323" s="27"/>
      <c r="BD323" s="27"/>
      <c r="BE323" s="27"/>
    </row>
    <row r="324" spans="1:57" s="28" customFormat="1" ht="13.8">
      <c r="A324" s="27"/>
      <c r="B324" s="27"/>
      <c r="C324" s="27"/>
      <c r="D324" s="27"/>
      <c r="E324" s="27"/>
      <c r="F324" s="27"/>
      <c r="G324" s="27"/>
      <c r="H324" s="27"/>
      <c r="I324" s="27"/>
      <c r="J324" s="27"/>
      <c r="K324" s="27"/>
      <c r="L324" s="27"/>
      <c r="M324" s="27"/>
      <c r="N324" s="27"/>
      <c r="O324" s="27"/>
      <c r="P324" s="27"/>
      <c r="Q324" s="27"/>
      <c r="R324" s="207"/>
      <c r="S324" s="207"/>
      <c r="T324" s="207"/>
      <c r="U324" s="207"/>
      <c r="V324" s="207"/>
      <c r="W324" s="20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c r="AY324" s="27"/>
      <c r="AZ324" s="27"/>
      <c r="BA324" s="27"/>
      <c r="BB324" s="27"/>
      <c r="BC324" s="27"/>
      <c r="BD324" s="27"/>
      <c r="BE324" s="27"/>
    </row>
    <row r="325" spans="1:57" s="28" customFormat="1" ht="13.8">
      <c r="A325" s="27"/>
      <c r="B325" s="27"/>
      <c r="C325" s="27"/>
      <c r="D325" s="27"/>
      <c r="E325" s="27"/>
      <c r="F325" s="27"/>
      <c r="G325" s="27"/>
      <c r="H325" s="27"/>
      <c r="I325" s="27"/>
      <c r="J325" s="27"/>
      <c r="K325" s="27"/>
      <c r="L325" s="27"/>
      <c r="M325" s="27"/>
      <c r="N325" s="27"/>
      <c r="O325" s="27"/>
      <c r="P325" s="27"/>
      <c r="Q325" s="27"/>
      <c r="R325" s="207"/>
      <c r="S325" s="207"/>
      <c r="T325" s="207"/>
      <c r="U325" s="207"/>
      <c r="V325" s="207"/>
      <c r="W325" s="20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c r="AY325" s="27"/>
      <c r="AZ325" s="27"/>
      <c r="BA325" s="27"/>
      <c r="BB325" s="27"/>
      <c r="BC325" s="27"/>
      <c r="BD325" s="27"/>
      <c r="BE325" s="27"/>
    </row>
    <row r="326" spans="1:57" s="28" customFormat="1" ht="13.8">
      <c r="A326" s="27"/>
      <c r="B326" s="27"/>
      <c r="C326" s="27"/>
      <c r="D326" s="27"/>
      <c r="E326" s="27"/>
      <c r="F326" s="27"/>
      <c r="G326" s="27"/>
      <c r="H326" s="27"/>
      <c r="I326" s="27"/>
      <c r="J326" s="27"/>
      <c r="K326" s="27"/>
      <c r="L326" s="27"/>
      <c r="M326" s="27"/>
      <c r="N326" s="27"/>
      <c r="O326" s="27"/>
      <c r="P326" s="27"/>
      <c r="Q326" s="27"/>
      <c r="R326" s="207"/>
      <c r="S326" s="207"/>
      <c r="T326" s="207"/>
      <c r="U326" s="207"/>
      <c r="V326" s="207"/>
      <c r="W326" s="20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row>
    <row r="327" spans="1:57" s="28" customFormat="1" ht="13.8">
      <c r="A327" s="27"/>
      <c r="B327" s="27"/>
      <c r="C327" s="27"/>
      <c r="D327" s="27"/>
      <c r="E327" s="27"/>
      <c r="F327" s="27"/>
      <c r="G327" s="27"/>
      <c r="H327" s="27"/>
      <c r="I327" s="27"/>
      <c r="J327" s="27"/>
      <c r="K327" s="27"/>
      <c r="L327" s="27"/>
      <c r="M327" s="27"/>
      <c r="N327" s="27"/>
      <c r="O327" s="27"/>
      <c r="P327" s="27"/>
      <c r="Q327" s="27"/>
      <c r="R327" s="207"/>
      <c r="S327" s="207"/>
      <c r="T327" s="207"/>
      <c r="U327" s="207"/>
      <c r="V327" s="207"/>
      <c r="W327" s="20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c r="AY327" s="27"/>
      <c r="AZ327" s="27"/>
      <c r="BA327" s="27"/>
      <c r="BB327" s="27"/>
      <c r="BC327" s="27"/>
      <c r="BD327" s="27"/>
      <c r="BE327" s="27"/>
    </row>
    <row r="328" spans="1:57" s="28" customFormat="1" ht="13.8">
      <c r="A328" s="27"/>
      <c r="B328" s="27"/>
      <c r="C328" s="27"/>
      <c r="D328" s="27"/>
      <c r="E328" s="27"/>
      <c r="F328" s="27"/>
      <c r="G328" s="27"/>
      <c r="H328" s="27"/>
      <c r="I328" s="27"/>
      <c r="J328" s="27"/>
      <c r="K328" s="27"/>
      <c r="L328" s="27"/>
      <c r="M328" s="27"/>
      <c r="N328" s="27"/>
      <c r="O328" s="27"/>
      <c r="P328" s="27"/>
      <c r="Q328" s="27"/>
      <c r="R328" s="207"/>
      <c r="S328" s="207"/>
      <c r="T328" s="207"/>
      <c r="U328" s="207"/>
      <c r="V328" s="207"/>
      <c r="W328" s="20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c r="AY328" s="27"/>
      <c r="AZ328" s="27"/>
      <c r="BA328" s="27"/>
      <c r="BB328" s="27"/>
      <c r="BC328" s="27"/>
      <c r="BD328" s="27"/>
      <c r="BE328" s="27"/>
    </row>
    <row r="329" spans="1:57" s="28" customFormat="1" ht="13.8">
      <c r="A329" s="27"/>
      <c r="B329" s="27"/>
      <c r="C329" s="27"/>
      <c r="D329" s="27"/>
      <c r="E329" s="27"/>
      <c r="F329" s="27"/>
      <c r="G329" s="27"/>
      <c r="H329" s="27"/>
      <c r="I329" s="27"/>
      <c r="J329" s="27"/>
      <c r="K329" s="27"/>
      <c r="L329" s="27"/>
      <c r="M329" s="27"/>
      <c r="N329" s="27"/>
      <c r="O329" s="27"/>
      <c r="P329" s="27"/>
      <c r="Q329" s="27"/>
      <c r="R329" s="207"/>
      <c r="S329" s="207"/>
      <c r="T329" s="207"/>
      <c r="U329" s="207"/>
      <c r="V329" s="207"/>
      <c r="W329" s="20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c r="AY329" s="27"/>
      <c r="AZ329" s="27"/>
      <c r="BA329" s="27"/>
      <c r="BB329" s="27"/>
      <c r="BC329" s="27"/>
      <c r="BD329" s="27"/>
      <c r="BE329" s="27"/>
    </row>
    <row r="330" spans="1:57" s="28" customFormat="1" ht="13.8">
      <c r="A330" s="27"/>
      <c r="B330" s="27"/>
      <c r="C330" s="27"/>
      <c r="D330" s="27"/>
      <c r="E330" s="27"/>
      <c r="F330" s="27"/>
      <c r="G330" s="27"/>
      <c r="H330" s="27"/>
      <c r="I330" s="27"/>
      <c r="J330" s="27"/>
      <c r="K330" s="27"/>
      <c r="L330" s="27"/>
      <c r="M330" s="27"/>
      <c r="N330" s="27"/>
      <c r="O330" s="27"/>
      <c r="P330" s="27"/>
      <c r="Q330" s="27"/>
      <c r="R330" s="207"/>
      <c r="S330" s="207"/>
      <c r="T330" s="207"/>
      <c r="U330" s="207"/>
      <c r="V330" s="207"/>
      <c r="W330" s="20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c r="AY330" s="27"/>
      <c r="AZ330" s="27"/>
      <c r="BA330" s="27"/>
      <c r="BB330" s="27"/>
      <c r="BC330" s="27"/>
      <c r="BD330" s="27"/>
      <c r="BE330" s="27"/>
    </row>
    <row r="331" spans="1:57" s="28" customFormat="1" ht="13.8">
      <c r="A331" s="27"/>
      <c r="B331" s="27"/>
      <c r="C331" s="27"/>
      <c r="D331" s="27"/>
      <c r="E331" s="27"/>
      <c r="F331" s="27"/>
      <c r="G331" s="27"/>
      <c r="H331" s="27"/>
      <c r="I331" s="27"/>
      <c r="J331" s="27"/>
      <c r="K331" s="27"/>
      <c r="L331" s="27"/>
      <c r="M331" s="27"/>
      <c r="N331" s="27"/>
      <c r="O331" s="27"/>
      <c r="P331" s="27"/>
      <c r="Q331" s="27"/>
      <c r="R331" s="207"/>
      <c r="S331" s="207"/>
      <c r="T331" s="207"/>
      <c r="U331" s="207"/>
      <c r="V331" s="207"/>
      <c r="W331" s="20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c r="AY331" s="27"/>
      <c r="AZ331" s="27"/>
      <c r="BA331" s="27"/>
      <c r="BB331" s="27"/>
      <c r="BC331" s="27"/>
      <c r="BD331" s="27"/>
      <c r="BE331" s="27"/>
    </row>
    <row r="332" spans="1:57" s="28" customFormat="1" ht="13.8">
      <c r="A332" s="27"/>
      <c r="B332" s="27"/>
      <c r="C332" s="27"/>
      <c r="D332" s="27"/>
      <c r="E332" s="27"/>
      <c r="F332" s="27"/>
      <c r="G332" s="27"/>
      <c r="H332" s="27"/>
      <c r="I332" s="27"/>
      <c r="J332" s="27"/>
      <c r="K332" s="27"/>
      <c r="L332" s="27"/>
      <c r="M332" s="27"/>
      <c r="N332" s="27"/>
      <c r="O332" s="27"/>
      <c r="P332" s="27"/>
      <c r="Q332" s="27"/>
      <c r="R332" s="207"/>
      <c r="S332" s="207"/>
      <c r="T332" s="207"/>
      <c r="U332" s="207"/>
      <c r="V332" s="207"/>
      <c r="W332" s="20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c r="AY332" s="27"/>
      <c r="AZ332" s="27"/>
      <c r="BA332" s="27"/>
      <c r="BB332" s="27"/>
      <c r="BC332" s="27"/>
      <c r="BD332" s="27"/>
      <c r="BE332" s="27"/>
    </row>
    <row r="333" spans="1:57" s="28" customFormat="1" ht="13.8">
      <c r="A333" s="27"/>
      <c r="B333" s="27"/>
      <c r="C333" s="27"/>
      <c r="D333" s="27"/>
      <c r="E333" s="27"/>
      <c r="F333" s="27"/>
      <c r="G333" s="27"/>
      <c r="H333" s="27"/>
      <c r="I333" s="27"/>
      <c r="J333" s="27"/>
      <c r="K333" s="27"/>
      <c r="L333" s="27"/>
      <c r="M333" s="27"/>
      <c r="N333" s="27"/>
      <c r="O333" s="27"/>
      <c r="P333" s="27"/>
      <c r="Q333" s="27"/>
      <c r="R333" s="207"/>
      <c r="S333" s="207"/>
      <c r="T333" s="207"/>
      <c r="U333" s="207"/>
      <c r="V333" s="207"/>
      <c r="W333" s="20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c r="AY333" s="27"/>
      <c r="AZ333" s="27"/>
      <c r="BA333" s="27"/>
      <c r="BB333" s="27"/>
      <c r="BC333" s="27"/>
      <c r="BD333" s="27"/>
      <c r="BE333" s="27"/>
    </row>
    <row r="334" spans="1:57" s="28" customFormat="1" ht="13.8">
      <c r="A334" s="27"/>
      <c r="B334" s="27"/>
      <c r="C334" s="27"/>
      <c r="D334" s="27"/>
      <c r="E334" s="27"/>
      <c r="F334" s="27"/>
      <c r="G334" s="27"/>
      <c r="H334" s="27"/>
      <c r="I334" s="27"/>
      <c r="J334" s="27"/>
      <c r="K334" s="27"/>
      <c r="L334" s="27"/>
      <c r="M334" s="27"/>
      <c r="N334" s="27"/>
      <c r="O334" s="27"/>
      <c r="P334" s="27"/>
      <c r="Q334" s="27"/>
      <c r="R334" s="207"/>
      <c r="S334" s="207"/>
      <c r="T334" s="207"/>
      <c r="U334" s="207"/>
      <c r="V334" s="207"/>
      <c r="W334" s="20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c r="AY334" s="27"/>
      <c r="AZ334" s="27"/>
      <c r="BA334" s="27"/>
      <c r="BB334" s="27"/>
      <c r="BC334" s="27"/>
      <c r="BD334" s="27"/>
      <c r="BE334" s="27"/>
    </row>
    <row r="335" spans="1:57" s="28" customFormat="1" ht="13.8">
      <c r="A335" s="27"/>
      <c r="B335" s="27"/>
      <c r="C335" s="27"/>
      <c r="D335" s="27"/>
      <c r="E335" s="27"/>
      <c r="F335" s="27"/>
      <c r="G335" s="27"/>
      <c r="H335" s="27"/>
      <c r="I335" s="27"/>
      <c r="J335" s="27"/>
      <c r="K335" s="27"/>
      <c r="L335" s="27"/>
      <c r="M335" s="27"/>
      <c r="N335" s="27"/>
      <c r="O335" s="27"/>
      <c r="P335" s="27"/>
      <c r="Q335" s="27"/>
      <c r="R335" s="207"/>
      <c r="S335" s="207"/>
      <c r="T335" s="207"/>
      <c r="U335" s="207"/>
      <c r="V335" s="207"/>
      <c r="W335" s="20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c r="AY335" s="27"/>
      <c r="AZ335" s="27"/>
      <c r="BA335" s="27"/>
      <c r="BB335" s="27"/>
      <c r="BC335" s="27"/>
      <c r="BD335" s="27"/>
      <c r="BE335" s="27"/>
    </row>
    <row r="336" spans="1:57" s="28" customFormat="1" ht="13.8">
      <c r="A336" s="27"/>
      <c r="B336" s="27"/>
      <c r="C336" s="27"/>
      <c r="D336" s="27"/>
      <c r="E336" s="27"/>
      <c r="F336" s="27"/>
      <c r="G336" s="27"/>
      <c r="H336" s="27"/>
      <c r="I336" s="27"/>
      <c r="J336" s="27"/>
      <c r="K336" s="27"/>
      <c r="L336" s="27"/>
      <c r="M336" s="27"/>
      <c r="N336" s="27"/>
      <c r="O336" s="27"/>
      <c r="P336" s="27"/>
      <c r="Q336" s="27"/>
      <c r="R336" s="207"/>
      <c r="S336" s="207"/>
      <c r="T336" s="207"/>
      <c r="U336" s="207"/>
      <c r="V336" s="207"/>
      <c r="W336" s="20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c r="AY336" s="27"/>
      <c r="AZ336" s="27"/>
      <c r="BA336" s="27"/>
      <c r="BB336" s="27"/>
      <c r="BC336" s="27"/>
      <c r="BD336" s="27"/>
      <c r="BE336" s="27"/>
    </row>
    <row r="337" spans="1:57" s="28" customFormat="1" ht="13.8">
      <c r="A337" s="27"/>
      <c r="B337" s="27"/>
      <c r="C337" s="27"/>
      <c r="D337" s="27"/>
      <c r="E337" s="27"/>
      <c r="F337" s="27"/>
      <c r="G337" s="27"/>
      <c r="H337" s="27"/>
      <c r="I337" s="27"/>
      <c r="J337" s="27"/>
      <c r="K337" s="27"/>
      <c r="L337" s="27"/>
      <c r="M337" s="27"/>
      <c r="N337" s="27"/>
      <c r="O337" s="27"/>
      <c r="P337" s="27"/>
      <c r="Q337" s="27"/>
      <c r="R337" s="207"/>
      <c r="S337" s="207"/>
      <c r="T337" s="207"/>
      <c r="U337" s="207"/>
      <c r="V337" s="207"/>
      <c r="W337" s="20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c r="AY337" s="27"/>
      <c r="AZ337" s="27"/>
      <c r="BA337" s="27"/>
      <c r="BB337" s="27"/>
      <c r="BC337" s="27"/>
      <c r="BD337" s="27"/>
      <c r="BE337" s="27"/>
    </row>
    <row r="338" spans="1:57" s="28" customFormat="1" ht="13.8">
      <c r="A338" s="27"/>
      <c r="B338" s="27"/>
      <c r="C338" s="27"/>
      <c r="D338" s="27"/>
      <c r="E338" s="27"/>
      <c r="F338" s="27"/>
      <c r="G338" s="27"/>
      <c r="H338" s="27"/>
      <c r="I338" s="27"/>
      <c r="J338" s="27"/>
      <c r="K338" s="27"/>
      <c r="L338" s="27"/>
      <c r="M338" s="27"/>
      <c r="N338" s="27"/>
      <c r="O338" s="27"/>
      <c r="P338" s="27"/>
      <c r="Q338" s="27"/>
      <c r="R338" s="207"/>
      <c r="S338" s="207"/>
      <c r="T338" s="207"/>
      <c r="U338" s="207"/>
      <c r="V338" s="207"/>
      <c r="W338" s="20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c r="AY338" s="27"/>
      <c r="AZ338" s="27"/>
      <c r="BA338" s="27"/>
      <c r="BB338" s="27"/>
      <c r="BC338" s="27"/>
      <c r="BD338" s="27"/>
      <c r="BE338" s="27"/>
    </row>
    <row r="339" spans="1:57" s="28" customFormat="1" ht="13.8">
      <c r="A339" s="27"/>
      <c r="B339" s="27"/>
      <c r="C339" s="27"/>
      <c r="D339" s="27"/>
      <c r="E339" s="27"/>
      <c r="F339" s="27"/>
      <c r="G339" s="27"/>
      <c r="H339" s="27"/>
      <c r="I339" s="27"/>
      <c r="J339" s="27"/>
      <c r="K339" s="27"/>
      <c r="L339" s="27"/>
      <c r="M339" s="27"/>
      <c r="N339" s="27"/>
      <c r="O339" s="27"/>
      <c r="P339" s="27"/>
      <c r="Q339" s="27"/>
      <c r="R339" s="207"/>
      <c r="S339" s="207"/>
      <c r="T339" s="207"/>
      <c r="U339" s="207"/>
      <c r="V339" s="207"/>
      <c r="W339" s="20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c r="AY339" s="27"/>
      <c r="AZ339" s="27"/>
      <c r="BA339" s="27"/>
      <c r="BB339" s="27"/>
      <c r="BC339" s="27"/>
      <c r="BD339" s="27"/>
      <c r="BE339" s="27"/>
    </row>
    <row r="340" spans="1:57" s="28" customFormat="1" ht="13.8">
      <c r="A340" s="27"/>
      <c r="B340" s="27"/>
      <c r="C340" s="27"/>
      <c r="D340" s="27"/>
      <c r="E340" s="27"/>
      <c r="F340" s="27"/>
      <c r="G340" s="27"/>
      <c r="H340" s="27"/>
      <c r="I340" s="27"/>
      <c r="J340" s="27"/>
      <c r="K340" s="27"/>
      <c r="L340" s="27"/>
      <c r="M340" s="27"/>
      <c r="N340" s="27"/>
      <c r="O340" s="27"/>
      <c r="P340" s="27"/>
      <c r="Q340" s="27"/>
      <c r="R340" s="207"/>
      <c r="S340" s="207"/>
      <c r="T340" s="207"/>
      <c r="U340" s="207"/>
      <c r="V340" s="207"/>
      <c r="W340" s="20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c r="AY340" s="27"/>
      <c r="AZ340" s="27"/>
      <c r="BA340" s="27"/>
      <c r="BB340" s="27"/>
      <c r="BC340" s="27"/>
      <c r="BD340" s="27"/>
      <c r="BE340" s="27"/>
    </row>
    <row r="341" spans="1:57" s="28" customFormat="1" ht="13.8">
      <c r="A341" s="27"/>
      <c r="B341" s="27"/>
      <c r="C341" s="27"/>
      <c r="D341" s="27"/>
      <c r="E341" s="27"/>
      <c r="F341" s="27"/>
      <c r="G341" s="27"/>
      <c r="H341" s="27"/>
      <c r="I341" s="27"/>
      <c r="J341" s="27"/>
      <c r="K341" s="27"/>
      <c r="L341" s="27"/>
      <c r="M341" s="27"/>
      <c r="N341" s="27"/>
      <c r="O341" s="27"/>
      <c r="P341" s="27"/>
      <c r="Q341" s="27"/>
      <c r="R341" s="207"/>
      <c r="S341" s="207"/>
      <c r="T341" s="207"/>
      <c r="U341" s="207"/>
      <c r="V341" s="207"/>
      <c r="W341" s="20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row>
    <row r="342" spans="1:57" s="28" customFormat="1" ht="13.8">
      <c r="A342" s="27"/>
      <c r="B342" s="27"/>
      <c r="C342" s="27"/>
      <c r="D342" s="27"/>
      <c r="E342" s="27"/>
      <c r="F342" s="27"/>
      <c r="G342" s="27"/>
      <c r="H342" s="27"/>
      <c r="I342" s="27"/>
      <c r="J342" s="27"/>
      <c r="K342" s="27"/>
      <c r="L342" s="27"/>
      <c r="M342" s="27"/>
      <c r="N342" s="27"/>
      <c r="O342" s="27"/>
      <c r="P342" s="27"/>
      <c r="Q342" s="27"/>
      <c r="R342" s="207"/>
      <c r="S342" s="207"/>
      <c r="T342" s="207"/>
      <c r="U342" s="207"/>
      <c r="V342" s="207"/>
      <c r="W342" s="20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c r="AY342" s="27"/>
      <c r="AZ342" s="27"/>
      <c r="BA342" s="27"/>
      <c r="BB342" s="27"/>
      <c r="BC342" s="27"/>
      <c r="BD342" s="27"/>
      <c r="BE342" s="27"/>
    </row>
    <row r="343" spans="1:57" s="28" customFormat="1" ht="13.8">
      <c r="A343" s="27"/>
      <c r="B343" s="27"/>
      <c r="C343" s="27"/>
      <c r="D343" s="27"/>
      <c r="E343" s="27"/>
      <c r="F343" s="27"/>
      <c r="G343" s="27"/>
      <c r="H343" s="27"/>
      <c r="I343" s="27"/>
      <c r="J343" s="27"/>
      <c r="K343" s="27"/>
      <c r="L343" s="27"/>
      <c r="M343" s="27"/>
      <c r="N343" s="27"/>
      <c r="O343" s="27"/>
      <c r="P343" s="27"/>
      <c r="Q343" s="27"/>
      <c r="R343" s="207"/>
      <c r="S343" s="207"/>
      <c r="T343" s="207"/>
      <c r="U343" s="207"/>
      <c r="V343" s="207"/>
      <c r="W343" s="20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c r="AY343" s="27"/>
      <c r="AZ343" s="27"/>
      <c r="BA343" s="27"/>
      <c r="BB343" s="27"/>
      <c r="BC343" s="27"/>
      <c r="BD343" s="27"/>
      <c r="BE343" s="27"/>
    </row>
    <row r="344" spans="1:57" s="28" customFormat="1" ht="13.8">
      <c r="A344" s="27"/>
      <c r="B344" s="27"/>
      <c r="C344" s="27"/>
      <c r="D344" s="27"/>
      <c r="E344" s="27"/>
      <c r="F344" s="27"/>
      <c r="G344" s="27"/>
      <c r="H344" s="27"/>
      <c r="I344" s="27"/>
      <c r="J344" s="27"/>
      <c r="K344" s="27"/>
      <c r="L344" s="27"/>
      <c r="M344" s="27"/>
      <c r="N344" s="27"/>
      <c r="O344" s="27"/>
      <c r="P344" s="27"/>
      <c r="Q344" s="27"/>
      <c r="R344" s="207"/>
      <c r="S344" s="207"/>
      <c r="T344" s="207"/>
      <c r="U344" s="207"/>
      <c r="V344" s="207"/>
      <c r="W344" s="20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row>
    <row r="345" spans="1:57" s="28" customFormat="1" ht="13.8">
      <c r="A345" s="27"/>
      <c r="B345" s="27"/>
      <c r="C345" s="27"/>
      <c r="D345" s="27"/>
      <c r="E345" s="27"/>
      <c r="F345" s="27"/>
      <c r="G345" s="27"/>
      <c r="H345" s="27"/>
      <c r="I345" s="27"/>
      <c r="J345" s="27"/>
      <c r="K345" s="27"/>
      <c r="L345" s="27"/>
      <c r="M345" s="27"/>
      <c r="N345" s="27"/>
      <c r="O345" s="27"/>
      <c r="P345" s="27"/>
      <c r="Q345" s="27"/>
      <c r="R345" s="207"/>
      <c r="S345" s="207"/>
      <c r="T345" s="207"/>
      <c r="U345" s="207"/>
      <c r="V345" s="207"/>
      <c r="W345" s="20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row>
    <row r="346" spans="1:57" s="28" customFormat="1" ht="13.8">
      <c r="A346" s="27"/>
      <c r="B346" s="27"/>
      <c r="C346" s="27"/>
      <c r="D346" s="27"/>
      <c r="E346" s="27"/>
      <c r="F346" s="27"/>
      <c r="G346" s="27"/>
      <c r="H346" s="27"/>
      <c r="I346" s="27"/>
      <c r="J346" s="27"/>
      <c r="K346" s="27"/>
      <c r="L346" s="27"/>
      <c r="M346" s="27"/>
      <c r="N346" s="27"/>
      <c r="O346" s="27"/>
      <c r="P346" s="27"/>
      <c r="Q346" s="27"/>
      <c r="R346" s="207"/>
      <c r="S346" s="207"/>
      <c r="T346" s="207"/>
      <c r="U346" s="207"/>
      <c r="V346" s="207"/>
      <c r="W346" s="20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c r="AY346" s="27"/>
      <c r="AZ346" s="27"/>
      <c r="BA346" s="27"/>
      <c r="BB346" s="27"/>
      <c r="BC346" s="27"/>
      <c r="BD346" s="27"/>
      <c r="BE346" s="27"/>
    </row>
    <row r="347" spans="1:57" s="28" customFormat="1" ht="13.8">
      <c r="A347" s="27"/>
      <c r="B347" s="27"/>
      <c r="C347" s="27"/>
      <c r="D347" s="27"/>
      <c r="E347" s="27"/>
      <c r="F347" s="27"/>
      <c r="G347" s="27"/>
      <c r="H347" s="27"/>
      <c r="I347" s="27"/>
      <c r="J347" s="27"/>
      <c r="K347" s="27"/>
      <c r="L347" s="27"/>
      <c r="M347" s="27"/>
      <c r="N347" s="27"/>
      <c r="O347" s="27"/>
      <c r="P347" s="27"/>
      <c r="Q347" s="27"/>
      <c r="R347" s="207"/>
      <c r="S347" s="207"/>
      <c r="T347" s="207"/>
      <c r="U347" s="207"/>
      <c r="V347" s="207"/>
      <c r="W347" s="20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row>
    <row r="348" spans="1:57" s="28" customFormat="1" ht="13.8">
      <c r="A348" s="27"/>
      <c r="B348" s="27"/>
      <c r="C348" s="27"/>
      <c r="D348" s="27"/>
      <c r="E348" s="27"/>
      <c r="F348" s="27"/>
      <c r="G348" s="27"/>
      <c r="H348" s="27"/>
      <c r="I348" s="27"/>
      <c r="J348" s="27"/>
      <c r="K348" s="27"/>
      <c r="L348" s="27"/>
      <c r="M348" s="27"/>
      <c r="N348" s="27"/>
      <c r="O348" s="27"/>
      <c r="P348" s="27"/>
      <c r="Q348" s="27"/>
      <c r="R348" s="207"/>
      <c r="S348" s="207"/>
      <c r="T348" s="207"/>
      <c r="U348" s="207"/>
      <c r="V348" s="207"/>
      <c r="W348" s="20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row>
    <row r="349" spans="1:57" s="28" customFormat="1" ht="13.8">
      <c r="A349" s="27"/>
      <c r="B349" s="27"/>
      <c r="C349" s="27"/>
      <c r="D349" s="27"/>
      <c r="E349" s="27"/>
      <c r="F349" s="27"/>
      <c r="G349" s="27"/>
      <c r="H349" s="27"/>
      <c r="I349" s="27"/>
      <c r="J349" s="27"/>
      <c r="K349" s="27"/>
      <c r="L349" s="27"/>
      <c r="M349" s="27"/>
      <c r="N349" s="27"/>
      <c r="O349" s="27"/>
      <c r="P349" s="27"/>
      <c r="Q349" s="27"/>
      <c r="R349" s="207"/>
      <c r="S349" s="207"/>
      <c r="T349" s="207"/>
      <c r="U349" s="207"/>
      <c r="V349" s="207"/>
      <c r="W349" s="20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c r="AY349" s="27"/>
      <c r="AZ349" s="27"/>
      <c r="BA349" s="27"/>
      <c r="BB349" s="27"/>
      <c r="BC349" s="27"/>
      <c r="BD349" s="27"/>
      <c r="BE349" s="27"/>
    </row>
    <row r="350" spans="1:57" s="28" customFormat="1" ht="13.8">
      <c r="A350" s="27"/>
      <c r="B350" s="27"/>
      <c r="C350" s="27"/>
      <c r="D350" s="27"/>
      <c r="E350" s="27"/>
      <c r="F350" s="27"/>
      <c r="G350" s="27"/>
      <c r="H350" s="27"/>
      <c r="I350" s="27"/>
      <c r="J350" s="27"/>
      <c r="K350" s="27"/>
      <c r="L350" s="27"/>
      <c r="M350" s="27"/>
      <c r="N350" s="27"/>
      <c r="O350" s="27"/>
      <c r="P350" s="27"/>
      <c r="Q350" s="27"/>
      <c r="R350" s="207"/>
      <c r="S350" s="207"/>
      <c r="T350" s="207"/>
      <c r="U350" s="207"/>
      <c r="V350" s="207"/>
      <c r="W350" s="20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c r="AY350" s="27"/>
      <c r="AZ350" s="27"/>
      <c r="BA350" s="27"/>
      <c r="BB350" s="27"/>
      <c r="BC350" s="27"/>
      <c r="BD350" s="27"/>
      <c r="BE350" s="27"/>
    </row>
    <row r="351" spans="1:57" s="28" customFormat="1" ht="13.8">
      <c r="A351" s="27"/>
      <c r="B351" s="27"/>
      <c r="C351" s="27"/>
      <c r="D351" s="27"/>
      <c r="E351" s="27"/>
      <c r="F351" s="27"/>
      <c r="G351" s="27"/>
      <c r="H351" s="27"/>
      <c r="I351" s="27"/>
      <c r="J351" s="27"/>
      <c r="K351" s="27"/>
      <c r="L351" s="27"/>
      <c r="M351" s="27"/>
      <c r="N351" s="27"/>
      <c r="O351" s="27"/>
      <c r="P351" s="27"/>
      <c r="Q351" s="27"/>
      <c r="R351" s="207"/>
      <c r="S351" s="207"/>
      <c r="T351" s="207"/>
      <c r="U351" s="207"/>
      <c r="V351" s="207"/>
      <c r="W351" s="20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c r="AY351" s="27"/>
      <c r="AZ351" s="27"/>
      <c r="BA351" s="27"/>
      <c r="BB351" s="27"/>
      <c r="BC351" s="27"/>
      <c r="BD351" s="27"/>
      <c r="BE351" s="27"/>
    </row>
    <row r="352" spans="1:57" s="28" customFormat="1" ht="13.8">
      <c r="A352" s="27"/>
      <c r="B352" s="27"/>
      <c r="C352" s="27"/>
      <c r="D352" s="27"/>
      <c r="E352" s="27"/>
      <c r="F352" s="27"/>
      <c r="G352" s="27"/>
      <c r="H352" s="27"/>
      <c r="I352" s="27"/>
      <c r="J352" s="27"/>
      <c r="K352" s="27"/>
      <c r="L352" s="27"/>
      <c r="M352" s="27"/>
      <c r="N352" s="27"/>
      <c r="O352" s="27"/>
      <c r="P352" s="27"/>
      <c r="Q352" s="27"/>
      <c r="R352" s="207"/>
      <c r="S352" s="207"/>
      <c r="T352" s="207"/>
      <c r="U352" s="207"/>
      <c r="V352" s="207"/>
      <c r="W352" s="20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c r="AY352" s="27"/>
      <c r="AZ352" s="27"/>
      <c r="BA352" s="27"/>
      <c r="BB352" s="27"/>
      <c r="BC352" s="27"/>
      <c r="BD352" s="27"/>
      <c r="BE352" s="27"/>
    </row>
    <row r="353" spans="1:57" s="28" customFormat="1" ht="13.8">
      <c r="A353" s="27"/>
      <c r="B353" s="27"/>
      <c r="C353" s="27"/>
      <c r="D353" s="27"/>
      <c r="E353" s="27"/>
      <c r="F353" s="27"/>
      <c r="G353" s="27"/>
      <c r="H353" s="27"/>
      <c r="I353" s="27"/>
      <c r="J353" s="27"/>
      <c r="K353" s="27"/>
      <c r="L353" s="27"/>
      <c r="M353" s="27"/>
      <c r="N353" s="27"/>
      <c r="O353" s="27"/>
      <c r="P353" s="27"/>
      <c r="Q353" s="27"/>
      <c r="R353" s="207"/>
      <c r="S353" s="207"/>
      <c r="T353" s="207"/>
      <c r="U353" s="207"/>
      <c r="V353" s="207"/>
      <c r="W353" s="20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c r="AY353" s="27"/>
      <c r="AZ353" s="27"/>
      <c r="BA353" s="27"/>
      <c r="BB353" s="27"/>
      <c r="BC353" s="27"/>
      <c r="BD353" s="27"/>
      <c r="BE353" s="27"/>
    </row>
    <row r="354" spans="1:57" s="28" customFormat="1" ht="13.8">
      <c r="A354" s="27"/>
      <c r="B354" s="27"/>
      <c r="C354" s="27"/>
      <c r="D354" s="27"/>
      <c r="E354" s="27"/>
      <c r="F354" s="27"/>
      <c r="G354" s="27"/>
      <c r="H354" s="27"/>
      <c r="I354" s="27"/>
      <c r="J354" s="27"/>
      <c r="K354" s="27"/>
      <c r="L354" s="27"/>
      <c r="M354" s="27"/>
      <c r="N354" s="27"/>
      <c r="O354" s="27"/>
      <c r="P354" s="27"/>
      <c r="Q354" s="27"/>
      <c r="R354" s="207"/>
      <c r="S354" s="207"/>
      <c r="T354" s="207"/>
      <c r="U354" s="207"/>
      <c r="V354" s="207"/>
      <c r="W354" s="20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c r="AY354" s="27"/>
      <c r="AZ354" s="27"/>
      <c r="BA354" s="27"/>
      <c r="BB354" s="27"/>
      <c r="BC354" s="27"/>
      <c r="BD354" s="27"/>
      <c r="BE354" s="27"/>
    </row>
    <row r="355" spans="1:57" s="28" customFormat="1" ht="13.8">
      <c r="A355" s="27"/>
      <c r="B355" s="27"/>
      <c r="C355" s="27"/>
      <c r="D355" s="27"/>
      <c r="E355" s="27"/>
      <c r="F355" s="27"/>
      <c r="G355" s="27"/>
      <c r="H355" s="27"/>
      <c r="I355" s="27"/>
      <c r="J355" s="27"/>
      <c r="K355" s="27"/>
      <c r="L355" s="27"/>
      <c r="M355" s="27"/>
      <c r="N355" s="27"/>
      <c r="O355" s="27"/>
      <c r="P355" s="27"/>
      <c r="Q355" s="27"/>
      <c r="R355" s="207"/>
      <c r="S355" s="207"/>
      <c r="T355" s="207"/>
      <c r="U355" s="207"/>
      <c r="V355" s="207"/>
      <c r="W355" s="20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c r="AY355" s="27"/>
      <c r="AZ355" s="27"/>
      <c r="BA355" s="27"/>
      <c r="BB355" s="27"/>
      <c r="BC355" s="27"/>
      <c r="BD355" s="27"/>
      <c r="BE355" s="27"/>
    </row>
    <row r="356" spans="1:57" s="28" customFormat="1" ht="13.8">
      <c r="A356" s="27"/>
      <c r="B356" s="27"/>
      <c r="C356" s="27"/>
      <c r="D356" s="27"/>
      <c r="E356" s="27"/>
      <c r="F356" s="27"/>
      <c r="G356" s="27"/>
      <c r="H356" s="27"/>
      <c r="I356" s="27"/>
      <c r="J356" s="27"/>
      <c r="K356" s="27"/>
      <c r="L356" s="27"/>
      <c r="M356" s="27"/>
      <c r="N356" s="27"/>
      <c r="O356" s="27"/>
      <c r="P356" s="27"/>
      <c r="Q356" s="27"/>
      <c r="R356" s="207"/>
      <c r="S356" s="207"/>
      <c r="T356" s="207"/>
      <c r="U356" s="207"/>
      <c r="V356" s="207"/>
      <c r="W356" s="20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c r="AY356" s="27"/>
      <c r="AZ356" s="27"/>
      <c r="BA356" s="27"/>
      <c r="BB356" s="27"/>
      <c r="BC356" s="27"/>
      <c r="BD356" s="27"/>
      <c r="BE356" s="27"/>
    </row>
    <row r="357" spans="1:57" s="28" customFormat="1" ht="13.8">
      <c r="A357" s="27"/>
      <c r="B357" s="27"/>
      <c r="C357" s="27"/>
      <c r="D357" s="27"/>
      <c r="E357" s="27"/>
      <c r="F357" s="27"/>
      <c r="G357" s="27"/>
      <c r="H357" s="27"/>
      <c r="I357" s="27"/>
      <c r="J357" s="27"/>
      <c r="K357" s="27"/>
      <c r="L357" s="27"/>
      <c r="M357" s="27"/>
      <c r="N357" s="27"/>
      <c r="O357" s="27"/>
      <c r="P357" s="27"/>
      <c r="Q357" s="27"/>
      <c r="R357" s="207"/>
      <c r="S357" s="207"/>
      <c r="T357" s="207"/>
      <c r="U357" s="207"/>
      <c r="V357" s="207"/>
      <c r="W357" s="20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row>
    <row r="358" spans="1:57" s="28" customFormat="1" ht="13.8">
      <c r="A358" s="27"/>
      <c r="B358" s="27"/>
      <c r="C358" s="27"/>
      <c r="D358" s="27"/>
      <c r="E358" s="27"/>
      <c r="F358" s="27"/>
      <c r="G358" s="27"/>
      <c r="H358" s="27"/>
      <c r="I358" s="27"/>
      <c r="J358" s="27"/>
      <c r="K358" s="27"/>
      <c r="L358" s="27"/>
      <c r="M358" s="27"/>
      <c r="N358" s="27"/>
      <c r="O358" s="27"/>
      <c r="P358" s="27"/>
      <c r="Q358" s="27"/>
      <c r="R358" s="207"/>
      <c r="S358" s="207"/>
      <c r="T358" s="207"/>
      <c r="U358" s="207"/>
      <c r="V358" s="207"/>
      <c r="W358" s="20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c r="AY358" s="27"/>
      <c r="AZ358" s="27"/>
      <c r="BA358" s="27"/>
      <c r="BB358" s="27"/>
      <c r="BC358" s="27"/>
      <c r="BD358" s="27"/>
      <c r="BE358" s="27"/>
    </row>
    <row r="359" spans="1:57" s="28" customFormat="1" ht="13.8">
      <c r="A359" s="27"/>
      <c r="B359" s="27"/>
      <c r="C359" s="27"/>
      <c r="D359" s="27"/>
      <c r="E359" s="27"/>
      <c r="F359" s="27"/>
      <c r="G359" s="27"/>
      <c r="H359" s="27"/>
      <c r="I359" s="27"/>
      <c r="J359" s="27"/>
      <c r="K359" s="27"/>
      <c r="L359" s="27"/>
      <c r="M359" s="27"/>
      <c r="N359" s="27"/>
      <c r="O359" s="27"/>
      <c r="P359" s="27"/>
      <c r="Q359" s="27"/>
      <c r="R359" s="207"/>
      <c r="S359" s="207"/>
      <c r="T359" s="207"/>
      <c r="U359" s="207"/>
      <c r="V359" s="207"/>
      <c r="W359" s="20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c r="AY359" s="27"/>
      <c r="AZ359" s="27"/>
      <c r="BA359" s="27"/>
      <c r="BB359" s="27"/>
      <c r="BC359" s="27"/>
      <c r="BD359" s="27"/>
      <c r="BE359" s="27"/>
    </row>
    <row r="360" spans="1:57" s="28" customFormat="1" ht="13.8">
      <c r="A360" s="27"/>
      <c r="B360" s="27"/>
      <c r="C360" s="27"/>
      <c r="D360" s="27"/>
      <c r="E360" s="27"/>
      <c r="F360" s="27"/>
      <c r="G360" s="27"/>
      <c r="H360" s="27"/>
      <c r="I360" s="27"/>
      <c r="J360" s="27"/>
      <c r="K360" s="27"/>
      <c r="L360" s="27"/>
      <c r="M360" s="27"/>
      <c r="N360" s="27"/>
      <c r="O360" s="27"/>
      <c r="P360" s="27"/>
      <c r="Q360" s="27"/>
      <c r="R360" s="207"/>
      <c r="S360" s="207"/>
      <c r="T360" s="207"/>
      <c r="U360" s="207"/>
      <c r="V360" s="207"/>
      <c r="W360" s="20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c r="AY360" s="27"/>
      <c r="AZ360" s="27"/>
      <c r="BA360" s="27"/>
      <c r="BB360" s="27"/>
      <c r="BC360" s="27"/>
      <c r="BD360" s="27"/>
      <c r="BE360" s="27"/>
    </row>
    <row r="361" spans="1:57" s="28" customFormat="1" ht="13.8">
      <c r="A361" s="27"/>
      <c r="B361" s="27"/>
      <c r="C361" s="27"/>
      <c r="D361" s="27"/>
      <c r="E361" s="27"/>
      <c r="F361" s="27"/>
      <c r="G361" s="27"/>
      <c r="H361" s="27"/>
      <c r="I361" s="27"/>
      <c r="J361" s="27"/>
      <c r="K361" s="27"/>
      <c r="L361" s="27"/>
      <c r="M361" s="27"/>
      <c r="N361" s="27"/>
      <c r="O361" s="27"/>
      <c r="P361" s="27"/>
      <c r="Q361" s="27"/>
      <c r="R361" s="207"/>
      <c r="S361" s="207"/>
      <c r="T361" s="207"/>
      <c r="U361" s="207"/>
      <c r="V361" s="207"/>
      <c r="W361" s="20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c r="AY361" s="27"/>
      <c r="AZ361" s="27"/>
      <c r="BA361" s="27"/>
      <c r="BB361" s="27"/>
      <c r="BC361" s="27"/>
      <c r="BD361" s="27"/>
      <c r="BE361" s="27"/>
    </row>
    <row r="362" spans="1:57" s="28" customFormat="1" ht="13.8">
      <c r="A362" s="27"/>
      <c r="B362" s="27"/>
      <c r="C362" s="27"/>
      <c r="D362" s="27"/>
      <c r="E362" s="27"/>
      <c r="F362" s="27"/>
      <c r="G362" s="27"/>
      <c r="H362" s="27"/>
      <c r="I362" s="27"/>
      <c r="J362" s="27"/>
      <c r="K362" s="27"/>
      <c r="L362" s="27"/>
      <c r="M362" s="27"/>
      <c r="N362" s="27"/>
      <c r="O362" s="27"/>
      <c r="P362" s="27"/>
      <c r="Q362" s="27"/>
      <c r="R362" s="207"/>
      <c r="S362" s="207"/>
      <c r="T362" s="207"/>
      <c r="U362" s="207"/>
      <c r="V362" s="207"/>
      <c r="W362" s="20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c r="AY362" s="27"/>
      <c r="AZ362" s="27"/>
      <c r="BA362" s="27"/>
      <c r="BB362" s="27"/>
      <c r="BC362" s="27"/>
      <c r="BD362" s="27"/>
      <c r="BE362" s="27"/>
    </row>
    <row r="363" spans="1:57" s="28" customFormat="1" ht="13.8">
      <c r="A363" s="27"/>
      <c r="B363" s="27"/>
      <c r="C363" s="27"/>
      <c r="D363" s="27"/>
      <c r="E363" s="27"/>
      <c r="F363" s="27"/>
      <c r="G363" s="27"/>
      <c r="H363" s="27"/>
      <c r="I363" s="27"/>
      <c r="J363" s="27"/>
      <c r="K363" s="27"/>
      <c r="L363" s="27"/>
      <c r="M363" s="27"/>
      <c r="N363" s="27"/>
      <c r="O363" s="27"/>
      <c r="P363" s="27"/>
      <c r="Q363" s="27"/>
      <c r="R363" s="207"/>
      <c r="S363" s="207"/>
      <c r="T363" s="207"/>
      <c r="U363" s="207"/>
      <c r="V363" s="207"/>
      <c r="W363" s="20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c r="AY363" s="27"/>
      <c r="AZ363" s="27"/>
      <c r="BA363" s="27"/>
      <c r="BB363" s="27"/>
      <c r="BC363" s="27"/>
      <c r="BD363" s="27"/>
      <c r="BE363" s="27"/>
    </row>
    <row r="364" spans="1:57" s="28" customFormat="1" ht="13.8">
      <c r="A364" s="27"/>
      <c r="B364" s="27"/>
      <c r="C364" s="27"/>
      <c r="D364" s="27"/>
      <c r="E364" s="27"/>
      <c r="F364" s="27"/>
      <c r="G364" s="27"/>
      <c r="H364" s="27"/>
      <c r="I364" s="27"/>
      <c r="J364" s="27"/>
      <c r="K364" s="27"/>
      <c r="L364" s="27"/>
      <c r="M364" s="27"/>
      <c r="N364" s="27"/>
      <c r="O364" s="27"/>
      <c r="P364" s="27"/>
      <c r="Q364" s="27"/>
      <c r="R364" s="207"/>
      <c r="S364" s="207"/>
      <c r="T364" s="207"/>
      <c r="U364" s="207"/>
      <c r="V364" s="207"/>
      <c r="W364" s="20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row>
    <row r="365" spans="1:57" s="28" customFormat="1" ht="13.8">
      <c r="A365" s="27"/>
      <c r="B365" s="27"/>
      <c r="C365" s="27"/>
      <c r="D365" s="27"/>
      <c r="E365" s="27"/>
      <c r="F365" s="27"/>
      <c r="G365" s="27"/>
      <c r="H365" s="27"/>
      <c r="I365" s="27"/>
      <c r="J365" s="27"/>
      <c r="K365" s="27"/>
      <c r="L365" s="27"/>
      <c r="M365" s="27"/>
      <c r="N365" s="27"/>
      <c r="O365" s="27"/>
      <c r="P365" s="27"/>
      <c r="Q365" s="27"/>
      <c r="R365" s="207"/>
      <c r="S365" s="207"/>
      <c r="T365" s="207"/>
      <c r="U365" s="207"/>
      <c r="V365" s="207"/>
      <c r="W365" s="20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c r="AY365" s="27"/>
      <c r="AZ365" s="27"/>
      <c r="BA365" s="27"/>
      <c r="BB365" s="27"/>
      <c r="BC365" s="27"/>
      <c r="BD365" s="27"/>
      <c r="BE365" s="27"/>
    </row>
    <row r="366" spans="1:57" s="28" customFormat="1" ht="13.8">
      <c r="A366" s="27"/>
      <c r="B366" s="27"/>
      <c r="C366" s="27"/>
      <c r="D366" s="27"/>
      <c r="E366" s="27"/>
      <c r="F366" s="27"/>
      <c r="G366" s="27"/>
      <c r="H366" s="27"/>
      <c r="I366" s="27"/>
      <c r="J366" s="27"/>
      <c r="K366" s="27"/>
      <c r="L366" s="27"/>
      <c r="M366" s="27"/>
      <c r="N366" s="27"/>
      <c r="O366" s="27"/>
      <c r="P366" s="27"/>
      <c r="Q366" s="27"/>
      <c r="R366" s="207"/>
      <c r="S366" s="207"/>
      <c r="T366" s="207"/>
      <c r="U366" s="207"/>
      <c r="V366" s="207"/>
      <c r="W366" s="20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c r="AY366" s="27"/>
      <c r="AZ366" s="27"/>
      <c r="BA366" s="27"/>
      <c r="BB366" s="27"/>
      <c r="BC366" s="27"/>
      <c r="BD366" s="27"/>
      <c r="BE366" s="27"/>
    </row>
    <row r="367" spans="1:57" s="28" customFormat="1" ht="13.8">
      <c r="A367" s="27"/>
      <c r="B367" s="27"/>
      <c r="C367" s="27"/>
      <c r="D367" s="27"/>
      <c r="E367" s="27"/>
      <c r="F367" s="27"/>
      <c r="G367" s="27"/>
      <c r="H367" s="27"/>
      <c r="I367" s="27"/>
      <c r="J367" s="27"/>
      <c r="K367" s="27"/>
      <c r="L367" s="27"/>
      <c r="M367" s="27"/>
      <c r="N367" s="27"/>
      <c r="O367" s="27"/>
      <c r="P367" s="27"/>
      <c r="Q367" s="27"/>
      <c r="R367" s="207"/>
      <c r="S367" s="207"/>
      <c r="T367" s="207"/>
      <c r="U367" s="207"/>
      <c r="V367" s="207"/>
      <c r="W367" s="20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c r="AY367" s="27"/>
      <c r="AZ367" s="27"/>
      <c r="BA367" s="27"/>
      <c r="BB367" s="27"/>
      <c r="BC367" s="27"/>
      <c r="BD367" s="27"/>
      <c r="BE367" s="27"/>
    </row>
    <row r="368" spans="1:57" s="28" customFormat="1" ht="13.8">
      <c r="A368" s="27"/>
      <c r="B368" s="27"/>
      <c r="C368" s="27"/>
      <c r="D368" s="27"/>
      <c r="E368" s="27"/>
      <c r="F368" s="27"/>
      <c r="G368" s="27"/>
      <c r="H368" s="27"/>
      <c r="I368" s="27"/>
      <c r="J368" s="27"/>
      <c r="K368" s="27"/>
      <c r="L368" s="27"/>
      <c r="M368" s="27"/>
      <c r="N368" s="27"/>
      <c r="O368" s="27"/>
      <c r="P368" s="27"/>
      <c r="Q368" s="27"/>
      <c r="R368" s="207"/>
      <c r="S368" s="207"/>
      <c r="T368" s="207"/>
      <c r="U368" s="207"/>
      <c r="V368" s="207"/>
      <c r="W368" s="20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c r="AY368" s="27"/>
      <c r="AZ368" s="27"/>
      <c r="BA368" s="27"/>
      <c r="BB368" s="27"/>
      <c r="BC368" s="27"/>
      <c r="BD368" s="27"/>
      <c r="BE368" s="27"/>
    </row>
    <row r="369" spans="1:57" s="28" customFormat="1" ht="13.8">
      <c r="A369" s="27"/>
      <c r="B369" s="27"/>
      <c r="C369" s="27"/>
      <c r="D369" s="27"/>
      <c r="E369" s="27"/>
      <c r="F369" s="27"/>
      <c r="G369" s="27"/>
      <c r="H369" s="27"/>
      <c r="I369" s="27"/>
      <c r="J369" s="27"/>
      <c r="K369" s="27"/>
      <c r="L369" s="27"/>
      <c r="M369" s="27"/>
      <c r="N369" s="27"/>
      <c r="O369" s="27"/>
      <c r="P369" s="27"/>
      <c r="Q369" s="27"/>
      <c r="R369" s="207"/>
      <c r="S369" s="207"/>
      <c r="T369" s="207"/>
      <c r="U369" s="207"/>
      <c r="V369" s="207"/>
      <c r="W369" s="20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c r="AY369" s="27"/>
      <c r="AZ369" s="27"/>
      <c r="BA369" s="27"/>
      <c r="BB369" s="27"/>
      <c r="BC369" s="27"/>
      <c r="BD369" s="27"/>
      <c r="BE369" s="27"/>
    </row>
    <row r="370" spans="1:57" s="28" customFormat="1" ht="13.8">
      <c r="A370" s="27"/>
      <c r="B370" s="27"/>
      <c r="C370" s="27"/>
      <c r="D370" s="27"/>
      <c r="E370" s="27"/>
      <c r="F370" s="27"/>
      <c r="G370" s="27"/>
      <c r="H370" s="27"/>
      <c r="I370" s="27"/>
      <c r="J370" s="27"/>
      <c r="K370" s="27"/>
      <c r="L370" s="27"/>
      <c r="M370" s="27"/>
      <c r="N370" s="27"/>
      <c r="O370" s="27"/>
      <c r="P370" s="27"/>
      <c r="Q370" s="27"/>
      <c r="R370" s="207"/>
      <c r="S370" s="207"/>
      <c r="T370" s="207"/>
      <c r="U370" s="207"/>
      <c r="V370" s="207"/>
      <c r="W370" s="20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c r="AY370" s="27"/>
      <c r="AZ370" s="27"/>
      <c r="BA370" s="27"/>
      <c r="BB370" s="27"/>
      <c r="BC370" s="27"/>
      <c r="BD370" s="27"/>
      <c r="BE370" s="27"/>
    </row>
    <row r="371" spans="1:57" s="28" customFormat="1" ht="13.8">
      <c r="A371" s="27"/>
      <c r="B371" s="27"/>
      <c r="C371" s="27"/>
      <c r="D371" s="27"/>
      <c r="E371" s="27"/>
      <c r="F371" s="27"/>
      <c r="G371" s="27"/>
      <c r="H371" s="27"/>
      <c r="I371" s="27"/>
      <c r="J371" s="27"/>
      <c r="K371" s="27"/>
      <c r="L371" s="27"/>
      <c r="M371" s="27"/>
      <c r="N371" s="27"/>
      <c r="O371" s="27"/>
      <c r="P371" s="27"/>
      <c r="Q371" s="27"/>
      <c r="R371" s="207"/>
      <c r="S371" s="207"/>
      <c r="T371" s="207"/>
      <c r="U371" s="207"/>
      <c r="V371" s="207"/>
      <c r="W371" s="20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c r="AY371" s="27"/>
      <c r="AZ371" s="27"/>
      <c r="BA371" s="27"/>
      <c r="BB371" s="27"/>
      <c r="BC371" s="27"/>
      <c r="BD371" s="27"/>
      <c r="BE371" s="27"/>
    </row>
    <row r="372" spans="1:57" s="28" customFormat="1" ht="13.8">
      <c r="A372" s="27"/>
      <c r="B372" s="27"/>
      <c r="C372" s="27"/>
      <c r="D372" s="27"/>
      <c r="E372" s="27"/>
      <c r="F372" s="27"/>
      <c r="G372" s="27"/>
      <c r="H372" s="27"/>
      <c r="I372" s="27"/>
      <c r="J372" s="27"/>
      <c r="K372" s="27"/>
      <c r="L372" s="27"/>
      <c r="M372" s="27"/>
      <c r="N372" s="27"/>
      <c r="O372" s="27"/>
      <c r="P372" s="27"/>
      <c r="Q372" s="27"/>
      <c r="R372" s="207"/>
      <c r="S372" s="207"/>
      <c r="T372" s="207"/>
      <c r="U372" s="207"/>
      <c r="V372" s="207"/>
      <c r="W372" s="20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c r="AY372" s="27"/>
      <c r="AZ372" s="27"/>
      <c r="BA372" s="27"/>
      <c r="BB372" s="27"/>
      <c r="BC372" s="27"/>
      <c r="BD372" s="27"/>
      <c r="BE372" s="27"/>
    </row>
    <row r="373" spans="1:57" s="28" customFormat="1" ht="13.8">
      <c r="A373" s="27"/>
      <c r="B373" s="27"/>
      <c r="C373" s="27"/>
      <c r="D373" s="27"/>
      <c r="E373" s="27"/>
      <c r="F373" s="27"/>
      <c r="G373" s="27"/>
      <c r="H373" s="27"/>
      <c r="I373" s="27"/>
      <c r="J373" s="27"/>
      <c r="K373" s="27"/>
      <c r="L373" s="27"/>
      <c r="M373" s="27"/>
      <c r="N373" s="27"/>
      <c r="O373" s="27"/>
      <c r="P373" s="27"/>
      <c r="Q373" s="27"/>
      <c r="R373" s="207"/>
      <c r="S373" s="207"/>
      <c r="T373" s="207"/>
      <c r="U373" s="207"/>
      <c r="V373" s="207"/>
      <c r="W373" s="20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c r="AY373" s="27"/>
      <c r="AZ373" s="27"/>
      <c r="BA373" s="27"/>
      <c r="BB373" s="27"/>
      <c r="BC373" s="27"/>
      <c r="BD373" s="27"/>
      <c r="BE373" s="27"/>
    </row>
    <row r="374" spans="1:57" s="28" customFormat="1" ht="13.8">
      <c r="A374" s="27"/>
      <c r="B374" s="27"/>
      <c r="C374" s="27"/>
      <c r="D374" s="27"/>
      <c r="E374" s="27"/>
      <c r="F374" s="27"/>
      <c r="G374" s="27"/>
      <c r="H374" s="27"/>
      <c r="I374" s="27"/>
      <c r="J374" s="27"/>
      <c r="K374" s="27"/>
      <c r="L374" s="27"/>
      <c r="M374" s="27"/>
      <c r="N374" s="27"/>
      <c r="O374" s="27"/>
      <c r="P374" s="27"/>
      <c r="Q374" s="27"/>
      <c r="R374" s="207"/>
      <c r="S374" s="207"/>
      <c r="T374" s="207"/>
      <c r="U374" s="207"/>
      <c r="V374" s="207"/>
      <c r="W374" s="20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c r="AY374" s="27"/>
      <c r="AZ374" s="27"/>
      <c r="BA374" s="27"/>
      <c r="BB374" s="27"/>
      <c r="BC374" s="27"/>
      <c r="BD374" s="27"/>
      <c r="BE374" s="27"/>
    </row>
    <row r="375" spans="1:57" s="28" customFormat="1" ht="13.8">
      <c r="A375" s="27"/>
      <c r="B375" s="27"/>
      <c r="C375" s="27"/>
      <c r="D375" s="27"/>
      <c r="E375" s="27"/>
      <c r="F375" s="27"/>
      <c r="G375" s="27"/>
      <c r="H375" s="27"/>
      <c r="I375" s="27"/>
      <c r="J375" s="27"/>
      <c r="K375" s="27"/>
      <c r="L375" s="27"/>
      <c r="M375" s="27"/>
      <c r="N375" s="27"/>
      <c r="O375" s="27"/>
      <c r="P375" s="27"/>
      <c r="Q375" s="27"/>
      <c r="R375" s="207"/>
      <c r="S375" s="207"/>
      <c r="T375" s="207"/>
      <c r="U375" s="207"/>
      <c r="V375" s="207"/>
      <c r="W375" s="20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c r="AY375" s="27"/>
      <c r="AZ375" s="27"/>
      <c r="BA375" s="27"/>
      <c r="BB375" s="27"/>
      <c r="BC375" s="27"/>
      <c r="BD375" s="27"/>
      <c r="BE375" s="27"/>
    </row>
    <row r="376" spans="1:57" s="28" customFormat="1" ht="13.8">
      <c r="A376" s="27"/>
      <c r="B376" s="27"/>
      <c r="C376" s="27"/>
      <c r="D376" s="27"/>
      <c r="E376" s="27"/>
      <c r="F376" s="27"/>
      <c r="G376" s="27"/>
      <c r="H376" s="27"/>
      <c r="I376" s="27"/>
      <c r="J376" s="27"/>
      <c r="K376" s="27"/>
      <c r="L376" s="27"/>
      <c r="M376" s="27"/>
      <c r="N376" s="27"/>
      <c r="O376" s="27"/>
      <c r="P376" s="27"/>
      <c r="Q376" s="27"/>
      <c r="R376" s="207"/>
      <c r="S376" s="207"/>
      <c r="T376" s="207"/>
      <c r="U376" s="207"/>
      <c r="V376" s="207"/>
      <c r="W376" s="20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c r="AY376" s="27"/>
      <c r="AZ376" s="27"/>
      <c r="BA376" s="27"/>
      <c r="BB376" s="27"/>
      <c r="BC376" s="27"/>
      <c r="BD376" s="27"/>
      <c r="BE376" s="27"/>
    </row>
    <row r="377" spans="1:57" s="28" customFormat="1" ht="13.8">
      <c r="A377" s="27"/>
      <c r="B377" s="27"/>
      <c r="C377" s="27"/>
      <c r="D377" s="27"/>
      <c r="E377" s="27"/>
      <c r="F377" s="27"/>
      <c r="G377" s="27"/>
      <c r="H377" s="27"/>
      <c r="I377" s="27"/>
      <c r="J377" s="27"/>
      <c r="K377" s="27"/>
      <c r="L377" s="27"/>
      <c r="M377" s="27"/>
      <c r="N377" s="27"/>
      <c r="O377" s="27"/>
      <c r="P377" s="27"/>
      <c r="Q377" s="27"/>
      <c r="R377" s="207"/>
      <c r="S377" s="207"/>
      <c r="T377" s="207"/>
      <c r="U377" s="207"/>
      <c r="V377" s="207"/>
      <c r="W377" s="20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c r="AY377" s="27"/>
      <c r="AZ377" s="27"/>
      <c r="BA377" s="27"/>
      <c r="BB377" s="27"/>
      <c r="BC377" s="27"/>
      <c r="BD377" s="27"/>
      <c r="BE377" s="27"/>
    </row>
    <row r="378" spans="1:57" s="28" customFormat="1" ht="13.8">
      <c r="A378" s="27"/>
      <c r="B378" s="27"/>
      <c r="C378" s="27"/>
      <c r="D378" s="27"/>
      <c r="E378" s="27"/>
      <c r="F378" s="27"/>
      <c r="G378" s="27"/>
      <c r="H378" s="27"/>
      <c r="I378" s="27"/>
      <c r="J378" s="27"/>
      <c r="K378" s="27"/>
      <c r="L378" s="27"/>
      <c r="M378" s="27"/>
      <c r="N378" s="27"/>
      <c r="O378" s="27"/>
      <c r="P378" s="27"/>
      <c r="Q378" s="27"/>
      <c r="R378" s="207"/>
      <c r="S378" s="207"/>
      <c r="T378" s="207"/>
      <c r="U378" s="207"/>
      <c r="V378" s="207"/>
      <c r="W378" s="20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c r="AY378" s="27"/>
      <c r="AZ378" s="27"/>
      <c r="BA378" s="27"/>
      <c r="BB378" s="27"/>
      <c r="BC378" s="27"/>
      <c r="BD378" s="27"/>
      <c r="BE378" s="27"/>
    </row>
    <row r="379" spans="1:57" s="28" customFormat="1" ht="13.8">
      <c r="A379" s="27"/>
      <c r="B379" s="27"/>
      <c r="C379" s="27"/>
      <c r="D379" s="27"/>
      <c r="E379" s="27"/>
      <c r="F379" s="27"/>
      <c r="G379" s="27"/>
      <c r="H379" s="27"/>
      <c r="I379" s="27"/>
      <c r="J379" s="27"/>
      <c r="K379" s="27"/>
      <c r="L379" s="27"/>
      <c r="M379" s="27"/>
      <c r="N379" s="27"/>
      <c r="O379" s="27"/>
      <c r="P379" s="27"/>
      <c r="Q379" s="27"/>
      <c r="R379" s="207"/>
      <c r="S379" s="207"/>
      <c r="T379" s="207"/>
      <c r="U379" s="207"/>
      <c r="V379" s="207"/>
      <c r="W379" s="20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c r="AY379" s="27"/>
      <c r="AZ379" s="27"/>
      <c r="BA379" s="27"/>
      <c r="BB379" s="27"/>
      <c r="BC379" s="27"/>
      <c r="BD379" s="27"/>
      <c r="BE379" s="27"/>
    </row>
    <row r="380" spans="1:57" s="28" customFormat="1" ht="13.8">
      <c r="A380" s="27"/>
      <c r="B380" s="27"/>
      <c r="C380" s="27"/>
      <c r="D380" s="27"/>
      <c r="E380" s="27"/>
      <c r="F380" s="27"/>
      <c r="G380" s="27"/>
      <c r="H380" s="27"/>
      <c r="I380" s="27"/>
      <c r="J380" s="27"/>
      <c r="K380" s="27"/>
      <c r="L380" s="27"/>
      <c r="M380" s="27"/>
      <c r="N380" s="27"/>
      <c r="O380" s="27"/>
      <c r="P380" s="27"/>
      <c r="Q380" s="27"/>
      <c r="R380" s="207"/>
      <c r="S380" s="207"/>
      <c r="T380" s="207"/>
      <c r="U380" s="207"/>
      <c r="V380" s="207"/>
      <c r="W380" s="20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c r="AY380" s="27"/>
      <c r="AZ380" s="27"/>
      <c r="BA380" s="27"/>
      <c r="BB380" s="27"/>
      <c r="BC380" s="27"/>
      <c r="BD380" s="27"/>
      <c r="BE380" s="27"/>
    </row>
    <row r="381" spans="1:57" s="28" customFormat="1" ht="13.8">
      <c r="A381" s="27"/>
      <c r="B381" s="27"/>
      <c r="C381" s="27"/>
      <c r="D381" s="27"/>
      <c r="E381" s="27"/>
      <c r="F381" s="27"/>
      <c r="G381" s="27"/>
      <c r="H381" s="27"/>
      <c r="I381" s="27"/>
      <c r="J381" s="27"/>
      <c r="K381" s="27"/>
      <c r="L381" s="27"/>
      <c r="M381" s="27"/>
      <c r="N381" s="27"/>
      <c r="O381" s="27"/>
      <c r="P381" s="27"/>
      <c r="Q381" s="27"/>
      <c r="R381" s="207"/>
      <c r="S381" s="207"/>
      <c r="T381" s="207"/>
      <c r="U381" s="207"/>
      <c r="V381" s="207"/>
      <c r="W381" s="20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c r="AY381" s="27"/>
      <c r="AZ381" s="27"/>
      <c r="BA381" s="27"/>
      <c r="BB381" s="27"/>
      <c r="BC381" s="27"/>
      <c r="BD381" s="27"/>
      <c r="BE381" s="27"/>
    </row>
    <row r="382" spans="1:57" s="28" customFormat="1" ht="13.8">
      <c r="A382" s="27"/>
      <c r="B382" s="27"/>
      <c r="C382" s="27"/>
      <c r="D382" s="27"/>
      <c r="E382" s="27"/>
      <c r="F382" s="27"/>
      <c r="G382" s="27"/>
      <c r="H382" s="27"/>
      <c r="I382" s="27"/>
      <c r="J382" s="27"/>
      <c r="K382" s="27"/>
      <c r="L382" s="27"/>
      <c r="M382" s="27"/>
      <c r="N382" s="27"/>
      <c r="O382" s="27"/>
      <c r="P382" s="27"/>
      <c r="Q382" s="27"/>
      <c r="R382" s="207"/>
      <c r="S382" s="207"/>
      <c r="T382" s="207"/>
      <c r="U382" s="207"/>
      <c r="V382" s="207"/>
      <c r="W382" s="20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row>
    <row r="383" spans="1:57" s="28" customFormat="1" ht="13.8">
      <c r="A383" s="27"/>
      <c r="B383" s="27"/>
      <c r="C383" s="27"/>
      <c r="D383" s="27"/>
      <c r="E383" s="27"/>
      <c r="F383" s="27"/>
      <c r="G383" s="27"/>
      <c r="H383" s="27"/>
      <c r="I383" s="27"/>
      <c r="J383" s="27"/>
      <c r="K383" s="27"/>
      <c r="L383" s="27"/>
      <c r="M383" s="27"/>
      <c r="N383" s="27"/>
      <c r="O383" s="27"/>
      <c r="P383" s="27"/>
      <c r="Q383" s="27"/>
      <c r="R383" s="207"/>
      <c r="S383" s="207"/>
      <c r="T383" s="207"/>
      <c r="U383" s="207"/>
      <c r="V383" s="207"/>
      <c r="W383" s="20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c r="AY383" s="27"/>
      <c r="AZ383" s="27"/>
      <c r="BA383" s="27"/>
      <c r="BB383" s="27"/>
      <c r="BC383" s="27"/>
      <c r="BD383" s="27"/>
      <c r="BE383" s="27"/>
    </row>
    <row r="384" spans="1:57" s="28" customFormat="1" ht="13.8">
      <c r="A384" s="27"/>
      <c r="B384" s="27"/>
      <c r="C384" s="27"/>
      <c r="D384" s="27"/>
      <c r="E384" s="27"/>
      <c r="F384" s="27"/>
      <c r="G384" s="27"/>
      <c r="H384" s="27"/>
      <c r="I384" s="27"/>
      <c r="J384" s="27"/>
      <c r="K384" s="27"/>
      <c r="L384" s="27"/>
      <c r="M384" s="27"/>
      <c r="N384" s="27"/>
      <c r="O384" s="27"/>
      <c r="P384" s="27"/>
      <c r="Q384" s="27"/>
      <c r="R384" s="207"/>
      <c r="S384" s="207"/>
      <c r="T384" s="207"/>
      <c r="U384" s="207"/>
      <c r="V384" s="207"/>
      <c r="W384" s="20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row>
    <row r="385" spans="1:57" s="28" customFormat="1" ht="13.8">
      <c r="A385" s="27"/>
      <c r="B385" s="27"/>
      <c r="C385" s="27"/>
      <c r="D385" s="27"/>
      <c r="E385" s="27"/>
      <c r="F385" s="27"/>
      <c r="G385" s="27"/>
      <c r="H385" s="27"/>
      <c r="I385" s="27"/>
      <c r="J385" s="27"/>
      <c r="K385" s="27"/>
      <c r="L385" s="27"/>
      <c r="M385" s="27"/>
      <c r="N385" s="27"/>
      <c r="O385" s="27"/>
      <c r="P385" s="27"/>
      <c r="Q385" s="27"/>
      <c r="R385" s="207"/>
      <c r="S385" s="207"/>
      <c r="T385" s="207"/>
      <c r="U385" s="207"/>
      <c r="V385" s="207"/>
      <c r="W385" s="20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c r="AY385" s="27"/>
      <c r="AZ385" s="27"/>
      <c r="BA385" s="27"/>
      <c r="BB385" s="27"/>
      <c r="BC385" s="27"/>
      <c r="BD385" s="27"/>
      <c r="BE385" s="27"/>
    </row>
    <row r="386" spans="1:57" s="28" customFormat="1" ht="13.8">
      <c r="A386" s="27"/>
      <c r="B386" s="27"/>
      <c r="C386" s="27"/>
      <c r="D386" s="27"/>
      <c r="E386" s="27"/>
      <c r="F386" s="27"/>
      <c r="G386" s="27"/>
      <c r="H386" s="27"/>
      <c r="I386" s="27"/>
      <c r="J386" s="27"/>
      <c r="K386" s="27"/>
      <c r="L386" s="27"/>
      <c r="M386" s="27"/>
      <c r="N386" s="27"/>
      <c r="O386" s="27"/>
      <c r="P386" s="27"/>
      <c r="Q386" s="27"/>
      <c r="R386" s="207"/>
      <c r="S386" s="207"/>
      <c r="T386" s="207"/>
      <c r="U386" s="207"/>
      <c r="V386" s="207"/>
      <c r="W386" s="20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c r="AY386" s="27"/>
      <c r="AZ386" s="27"/>
      <c r="BA386" s="27"/>
      <c r="BB386" s="27"/>
      <c r="BC386" s="27"/>
      <c r="BD386" s="27"/>
      <c r="BE386" s="27"/>
    </row>
    <row r="387" spans="1:57" s="28" customFormat="1" ht="13.8">
      <c r="A387" s="27"/>
      <c r="B387" s="27"/>
      <c r="C387" s="27"/>
      <c r="D387" s="27"/>
      <c r="E387" s="27"/>
      <c r="F387" s="27"/>
      <c r="G387" s="27"/>
      <c r="H387" s="27"/>
      <c r="I387" s="27"/>
      <c r="J387" s="27"/>
      <c r="K387" s="27"/>
      <c r="L387" s="27"/>
      <c r="M387" s="27"/>
      <c r="N387" s="27"/>
      <c r="O387" s="27"/>
      <c r="P387" s="27"/>
      <c r="Q387" s="27"/>
      <c r="R387" s="207"/>
      <c r="S387" s="207"/>
      <c r="T387" s="207"/>
      <c r="U387" s="207"/>
      <c r="V387" s="207"/>
      <c r="W387" s="20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row>
    <row r="388" spans="1:57" s="28" customFormat="1" ht="13.8">
      <c r="A388" s="27"/>
      <c r="B388" s="27"/>
      <c r="C388" s="27"/>
      <c r="D388" s="27"/>
      <c r="E388" s="27"/>
      <c r="F388" s="27"/>
      <c r="G388" s="27"/>
      <c r="H388" s="27"/>
      <c r="I388" s="27"/>
      <c r="J388" s="27"/>
      <c r="K388" s="27"/>
      <c r="L388" s="27"/>
      <c r="M388" s="27"/>
      <c r="N388" s="27"/>
      <c r="O388" s="27"/>
      <c r="P388" s="27"/>
      <c r="Q388" s="27"/>
      <c r="R388" s="207"/>
      <c r="S388" s="207"/>
      <c r="T388" s="207"/>
      <c r="U388" s="207"/>
      <c r="V388" s="207"/>
      <c r="W388" s="20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c r="AY388" s="27"/>
      <c r="AZ388" s="27"/>
      <c r="BA388" s="27"/>
      <c r="BB388" s="27"/>
      <c r="BC388" s="27"/>
      <c r="BD388" s="27"/>
      <c r="BE388" s="27"/>
    </row>
    <row r="389" spans="1:57" s="28" customFormat="1" ht="13.8">
      <c r="A389" s="27"/>
      <c r="B389" s="27"/>
      <c r="C389" s="27"/>
      <c r="D389" s="27"/>
      <c r="E389" s="27"/>
      <c r="F389" s="27"/>
      <c r="G389" s="27"/>
      <c r="H389" s="27"/>
      <c r="I389" s="27"/>
      <c r="J389" s="27"/>
      <c r="K389" s="27"/>
      <c r="L389" s="27"/>
      <c r="M389" s="27"/>
      <c r="N389" s="27"/>
      <c r="O389" s="27"/>
      <c r="P389" s="27"/>
      <c r="Q389" s="27"/>
      <c r="R389" s="207"/>
      <c r="S389" s="207"/>
      <c r="T389" s="207"/>
      <c r="U389" s="207"/>
      <c r="V389" s="207"/>
      <c r="W389" s="20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c r="AY389" s="27"/>
      <c r="AZ389" s="27"/>
      <c r="BA389" s="27"/>
      <c r="BB389" s="27"/>
      <c r="BC389" s="27"/>
      <c r="BD389" s="27"/>
      <c r="BE389" s="27"/>
    </row>
    <row r="390" spans="1:57" s="28" customFormat="1" ht="13.8">
      <c r="A390" s="27"/>
      <c r="B390" s="27"/>
      <c r="C390" s="27"/>
      <c r="D390" s="27"/>
      <c r="E390" s="27"/>
      <c r="F390" s="27"/>
      <c r="G390" s="27"/>
      <c r="H390" s="27"/>
      <c r="I390" s="27"/>
      <c r="J390" s="27"/>
      <c r="K390" s="27"/>
      <c r="L390" s="27"/>
      <c r="M390" s="27"/>
      <c r="N390" s="27"/>
      <c r="O390" s="27"/>
      <c r="P390" s="27"/>
      <c r="Q390" s="27"/>
      <c r="R390" s="207"/>
      <c r="S390" s="207"/>
      <c r="T390" s="207"/>
      <c r="U390" s="207"/>
      <c r="V390" s="207"/>
      <c r="W390" s="20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c r="AY390" s="27"/>
      <c r="AZ390" s="27"/>
      <c r="BA390" s="27"/>
      <c r="BB390" s="27"/>
      <c r="BC390" s="27"/>
      <c r="BD390" s="27"/>
      <c r="BE390" s="27"/>
    </row>
    <row r="391" spans="1:57" s="28" customFormat="1" ht="13.8">
      <c r="A391" s="27"/>
      <c r="B391" s="27"/>
      <c r="C391" s="27"/>
      <c r="D391" s="27"/>
      <c r="E391" s="27"/>
      <c r="F391" s="27"/>
      <c r="G391" s="27"/>
      <c r="H391" s="27"/>
      <c r="I391" s="27"/>
      <c r="J391" s="27"/>
      <c r="K391" s="27"/>
      <c r="L391" s="27"/>
      <c r="M391" s="27"/>
      <c r="N391" s="27"/>
      <c r="O391" s="27"/>
      <c r="P391" s="27"/>
      <c r="Q391" s="27"/>
      <c r="R391" s="207"/>
      <c r="S391" s="207"/>
      <c r="T391" s="207"/>
      <c r="U391" s="207"/>
      <c r="V391" s="207"/>
      <c r="W391" s="20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c r="AY391" s="27"/>
      <c r="AZ391" s="27"/>
      <c r="BA391" s="27"/>
      <c r="BB391" s="27"/>
      <c r="BC391" s="27"/>
      <c r="BD391" s="27"/>
      <c r="BE391" s="27"/>
    </row>
    <row r="392" spans="1:57" s="28" customFormat="1" ht="13.8">
      <c r="A392" s="27"/>
      <c r="B392" s="27"/>
      <c r="C392" s="27"/>
      <c r="D392" s="27"/>
      <c r="E392" s="27"/>
      <c r="F392" s="27"/>
      <c r="G392" s="27"/>
      <c r="H392" s="27"/>
      <c r="I392" s="27"/>
      <c r="J392" s="27"/>
      <c r="K392" s="27"/>
      <c r="L392" s="27"/>
      <c r="M392" s="27"/>
      <c r="N392" s="27"/>
      <c r="O392" s="27"/>
      <c r="P392" s="27"/>
      <c r="Q392" s="27"/>
      <c r="R392" s="207"/>
      <c r="S392" s="207"/>
      <c r="T392" s="207"/>
      <c r="U392" s="207"/>
      <c r="V392" s="207"/>
      <c r="W392" s="20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c r="AY392" s="27"/>
      <c r="AZ392" s="27"/>
      <c r="BA392" s="27"/>
      <c r="BB392" s="27"/>
      <c r="BC392" s="27"/>
      <c r="BD392" s="27"/>
      <c r="BE392" s="27"/>
    </row>
    <row r="393" spans="1:57" s="28" customFormat="1" ht="13.8">
      <c r="A393" s="27"/>
      <c r="B393" s="27"/>
      <c r="C393" s="27"/>
      <c r="D393" s="27"/>
      <c r="E393" s="27"/>
      <c r="F393" s="27"/>
      <c r="G393" s="27"/>
      <c r="H393" s="27"/>
      <c r="I393" s="27"/>
      <c r="J393" s="27"/>
      <c r="K393" s="27"/>
      <c r="L393" s="27"/>
      <c r="M393" s="27"/>
      <c r="N393" s="27"/>
      <c r="O393" s="27"/>
      <c r="P393" s="27"/>
      <c r="Q393" s="27"/>
      <c r="R393" s="207"/>
      <c r="S393" s="207"/>
      <c r="T393" s="207"/>
      <c r="U393" s="207"/>
      <c r="V393" s="207"/>
      <c r="W393" s="20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c r="AY393" s="27"/>
      <c r="AZ393" s="27"/>
      <c r="BA393" s="27"/>
      <c r="BB393" s="27"/>
      <c r="BC393" s="27"/>
      <c r="BD393" s="27"/>
      <c r="BE393" s="27"/>
    </row>
    <row r="394" spans="1:57" s="28" customFormat="1" ht="13.8">
      <c r="A394" s="27"/>
      <c r="B394" s="27"/>
      <c r="C394" s="27"/>
      <c r="D394" s="27"/>
      <c r="E394" s="27"/>
      <c r="F394" s="27"/>
      <c r="G394" s="27"/>
      <c r="H394" s="27"/>
      <c r="I394" s="27"/>
      <c r="J394" s="27"/>
      <c r="K394" s="27"/>
      <c r="L394" s="27"/>
      <c r="M394" s="27"/>
      <c r="N394" s="27"/>
      <c r="O394" s="27"/>
      <c r="P394" s="27"/>
      <c r="Q394" s="27"/>
      <c r="R394" s="207"/>
      <c r="S394" s="207"/>
      <c r="T394" s="207"/>
      <c r="U394" s="207"/>
      <c r="V394" s="207"/>
      <c r="W394" s="20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c r="AY394" s="27"/>
      <c r="AZ394" s="27"/>
      <c r="BA394" s="27"/>
      <c r="BB394" s="27"/>
      <c r="BC394" s="27"/>
      <c r="BD394" s="27"/>
      <c r="BE394" s="27"/>
    </row>
    <row r="395" spans="1:57" s="28" customFormat="1" ht="13.8">
      <c r="A395" s="27"/>
      <c r="B395" s="27"/>
      <c r="C395" s="27"/>
      <c r="D395" s="27"/>
      <c r="E395" s="27"/>
      <c r="F395" s="27"/>
      <c r="G395" s="27"/>
      <c r="H395" s="27"/>
      <c r="I395" s="27"/>
      <c r="J395" s="27"/>
      <c r="K395" s="27"/>
      <c r="L395" s="27"/>
      <c r="M395" s="27"/>
      <c r="N395" s="27"/>
      <c r="O395" s="27"/>
      <c r="P395" s="27"/>
      <c r="Q395" s="27"/>
      <c r="R395" s="207"/>
      <c r="S395" s="207"/>
      <c r="T395" s="207"/>
      <c r="U395" s="207"/>
      <c r="V395" s="207"/>
      <c r="W395" s="20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c r="AY395" s="27"/>
      <c r="AZ395" s="27"/>
      <c r="BA395" s="27"/>
      <c r="BB395" s="27"/>
      <c r="BC395" s="27"/>
      <c r="BD395" s="27"/>
      <c r="BE395" s="27"/>
    </row>
    <row r="396" spans="1:57" s="28" customFormat="1" ht="13.8">
      <c r="A396" s="27"/>
      <c r="B396" s="27"/>
      <c r="C396" s="27"/>
      <c r="D396" s="27"/>
      <c r="E396" s="27"/>
      <c r="F396" s="27"/>
      <c r="G396" s="27"/>
      <c r="H396" s="27"/>
      <c r="I396" s="27"/>
      <c r="J396" s="27"/>
      <c r="K396" s="27"/>
      <c r="L396" s="27"/>
      <c r="M396" s="27"/>
      <c r="N396" s="27"/>
      <c r="O396" s="27"/>
      <c r="P396" s="27"/>
      <c r="Q396" s="27"/>
      <c r="R396" s="207"/>
      <c r="S396" s="207"/>
      <c r="T396" s="207"/>
      <c r="U396" s="207"/>
      <c r="V396" s="207"/>
      <c r="W396" s="20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c r="AY396" s="27"/>
      <c r="AZ396" s="27"/>
      <c r="BA396" s="27"/>
      <c r="BB396" s="27"/>
      <c r="BC396" s="27"/>
      <c r="BD396" s="27"/>
      <c r="BE396" s="27"/>
    </row>
    <row r="397" spans="1:57" s="28" customFormat="1" ht="13.8">
      <c r="A397" s="27"/>
      <c r="B397" s="27"/>
      <c r="C397" s="27"/>
      <c r="D397" s="27"/>
      <c r="E397" s="27"/>
      <c r="F397" s="27"/>
      <c r="G397" s="27"/>
      <c r="H397" s="27"/>
      <c r="I397" s="27"/>
      <c r="J397" s="27"/>
      <c r="K397" s="27"/>
      <c r="L397" s="27"/>
      <c r="M397" s="27"/>
      <c r="N397" s="27"/>
      <c r="O397" s="27"/>
      <c r="P397" s="27"/>
      <c r="Q397" s="27"/>
      <c r="R397" s="207"/>
      <c r="S397" s="207"/>
      <c r="T397" s="207"/>
      <c r="U397" s="207"/>
      <c r="V397" s="207"/>
      <c r="W397" s="20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c r="AY397" s="27"/>
      <c r="AZ397" s="27"/>
      <c r="BA397" s="27"/>
      <c r="BB397" s="27"/>
      <c r="BC397" s="27"/>
      <c r="BD397" s="27"/>
      <c r="BE397" s="27"/>
    </row>
    <row r="398" spans="1:57" s="28" customFormat="1" ht="13.8">
      <c r="A398" s="27"/>
      <c r="B398" s="27"/>
      <c r="C398" s="27"/>
      <c r="D398" s="27"/>
      <c r="E398" s="27"/>
      <c r="F398" s="27"/>
      <c r="G398" s="27"/>
      <c r="H398" s="27"/>
      <c r="I398" s="27"/>
      <c r="J398" s="27"/>
      <c r="K398" s="27"/>
      <c r="L398" s="27"/>
      <c r="M398" s="27"/>
      <c r="N398" s="27"/>
      <c r="O398" s="27"/>
      <c r="P398" s="27"/>
      <c r="Q398" s="27"/>
      <c r="R398" s="207"/>
      <c r="S398" s="207"/>
      <c r="T398" s="207"/>
      <c r="U398" s="207"/>
      <c r="V398" s="207"/>
      <c r="W398" s="20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c r="AY398" s="27"/>
      <c r="AZ398" s="27"/>
      <c r="BA398" s="27"/>
      <c r="BB398" s="27"/>
      <c r="BC398" s="27"/>
      <c r="BD398" s="27"/>
      <c r="BE398" s="27"/>
    </row>
    <row r="399" spans="1:57" s="28" customFormat="1" ht="13.8">
      <c r="A399" s="27"/>
      <c r="B399" s="27"/>
      <c r="C399" s="27"/>
      <c r="D399" s="27"/>
      <c r="E399" s="27"/>
      <c r="F399" s="27"/>
      <c r="G399" s="27"/>
      <c r="H399" s="27"/>
      <c r="I399" s="27"/>
      <c r="J399" s="27"/>
      <c r="K399" s="27"/>
      <c r="L399" s="27"/>
      <c r="M399" s="27"/>
      <c r="N399" s="27"/>
      <c r="O399" s="27"/>
      <c r="P399" s="27"/>
      <c r="Q399" s="27"/>
      <c r="R399" s="207"/>
      <c r="S399" s="207"/>
      <c r="T399" s="207"/>
      <c r="U399" s="207"/>
      <c r="V399" s="207"/>
      <c r="W399" s="20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c r="AY399" s="27"/>
      <c r="AZ399" s="27"/>
      <c r="BA399" s="27"/>
      <c r="BB399" s="27"/>
      <c r="BC399" s="27"/>
      <c r="BD399" s="27"/>
      <c r="BE399" s="27"/>
    </row>
    <row r="400" spans="1:57" s="28" customFormat="1" ht="13.8">
      <c r="A400" s="27"/>
      <c r="B400" s="27"/>
      <c r="C400" s="27"/>
      <c r="D400" s="27"/>
      <c r="E400" s="27"/>
      <c r="F400" s="27"/>
      <c r="G400" s="27"/>
      <c r="H400" s="27"/>
      <c r="I400" s="27"/>
      <c r="J400" s="27"/>
      <c r="K400" s="27"/>
      <c r="L400" s="27"/>
      <c r="M400" s="27"/>
      <c r="N400" s="27"/>
      <c r="O400" s="27"/>
      <c r="P400" s="27"/>
      <c r="Q400" s="27"/>
      <c r="R400" s="207"/>
      <c r="S400" s="207"/>
      <c r="T400" s="207"/>
      <c r="U400" s="207"/>
      <c r="V400" s="207"/>
      <c r="W400" s="20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c r="AY400" s="27"/>
      <c r="AZ400" s="27"/>
      <c r="BA400" s="27"/>
      <c r="BB400" s="27"/>
      <c r="BC400" s="27"/>
      <c r="BD400" s="27"/>
      <c r="BE400" s="27"/>
    </row>
    <row r="401" spans="1:57" s="28" customFormat="1" ht="13.8">
      <c r="A401" s="27"/>
      <c r="B401" s="27"/>
      <c r="C401" s="27"/>
      <c r="D401" s="27"/>
      <c r="E401" s="27"/>
      <c r="F401" s="27"/>
      <c r="G401" s="27"/>
      <c r="H401" s="27"/>
      <c r="I401" s="27"/>
      <c r="J401" s="27"/>
      <c r="K401" s="27"/>
      <c r="L401" s="27"/>
      <c r="M401" s="27"/>
      <c r="N401" s="27"/>
      <c r="O401" s="27"/>
      <c r="P401" s="27"/>
      <c r="Q401" s="27"/>
      <c r="R401" s="207"/>
      <c r="S401" s="207"/>
      <c r="T401" s="207"/>
      <c r="U401" s="207"/>
      <c r="V401" s="207"/>
      <c r="W401" s="20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c r="AY401" s="27"/>
      <c r="AZ401" s="27"/>
      <c r="BA401" s="27"/>
      <c r="BB401" s="27"/>
      <c r="BC401" s="27"/>
      <c r="BD401" s="27"/>
      <c r="BE401" s="27"/>
    </row>
    <row r="402" spans="1:57" s="28" customFormat="1" ht="13.8">
      <c r="A402" s="27"/>
      <c r="B402" s="27"/>
      <c r="C402" s="27"/>
      <c r="D402" s="27"/>
      <c r="E402" s="27"/>
      <c r="F402" s="27"/>
      <c r="G402" s="27"/>
      <c r="H402" s="27"/>
      <c r="I402" s="27"/>
      <c r="J402" s="27"/>
      <c r="K402" s="27"/>
      <c r="L402" s="27"/>
      <c r="M402" s="27"/>
      <c r="N402" s="27"/>
      <c r="O402" s="27"/>
      <c r="P402" s="27"/>
      <c r="Q402" s="27"/>
      <c r="R402" s="207"/>
      <c r="S402" s="207"/>
      <c r="T402" s="207"/>
      <c r="U402" s="207"/>
      <c r="V402" s="207"/>
      <c r="W402" s="20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7"/>
      <c r="AV402" s="27"/>
      <c r="AW402" s="27"/>
      <c r="AX402" s="27"/>
      <c r="AY402" s="27"/>
      <c r="AZ402" s="27"/>
      <c r="BA402" s="27"/>
      <c r="BB402" s="27"/>
      <c r="BC402" s="27"/>
      <c r="BD402" s="27"/>
      <c r="BE402" s="27"/>
    </row>
    <row r="403" spans="1:57" s="28" customFormat="1" ht="13.8">
      <c r="A403" s="27"/>
      <c r="B403" s="27"/>
      <c r="C403" s="27"/>
      <c r="D403" s="27"/>
      <c r="E403" s="27"/>
      <c r="F403" s="27"/>
      <c r="G403" s="27"/>
      <c r="H403" s="27"/>
      <c r="I403" s="27"/>
      <c r="J403" s="27"/>
      <c r="K403" s="27"/>
      <c r="L403" s="27"/>
      <c r="M403" s="27"/>
      <c r="N403" s="27"/>
      <c r="O403" s="27"/>
      <c r="P403" s="27"/>
      <c r="Q403" s="27"/>
      <c r="R403" s="207"/>
      <c r="S403" s="207"/>
      <c r="T403" s="207"/>
      <c r="U403" s="207"/>
      <c r="V403" s="207"/>
      <c r="W403" s="20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7"/>
      <c r="AV403" s="27"/>
      <c r="AW403" s="27"/>
      <c r="AX403" s="27"/>
      <c r="AY403" s="27"/>
      <c r="AZ403" s="27"/>
      <c r="BA403" s="27"/>
      <c r="BB403" s="27"/>
      <c r="BC403" s="27"/>
      <c r="BD403" s="27"/>
      <c r="BE403" s="27"/>
    </row>
    <row r="404" spans="1:57" s="28" customFormat="1" ht="13.8">
      <c r="A404" s="27"/>
      <c r="B404" s="27"/>
      <c r="C404" s="27"/>
      <c r="D404" s="27"/>
      <c r="E404" s="27"/>
      <c r="F404" s="27"/>
      <c r="G404" s="27"/>
      <c r="H404" s="27"/>
      <c r="I404" s="27"/>
      <c r="J404" s="27"/>
      <c r="K404" s="27"/>
      <c r="L404" s="27"/>
      <c r="M404" s="27"/>
      <c r="N404" s="27"/>
      <c r="O404" s="27"/>
      <c r="P404" s="27"/>
      <c r="Q404" s="27"/>
      <c r="R404" s="207"/>
      <c r="S404" s="207"/>
      <c r="T404" s="207"/>
      <c r="U404" s="207"/>
      <c r="V404" s="207"/>
      <c r="W404" s="20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7"/>
      <c r="AV404" s="27"/>
      <c r="AW404" s="27"/>
      <c r="AX404" s="27"/>
      <c r="AY404" s="27"/>
      <c r="AZ404" s="27"/>
      <c r="BA404" s="27"/>
      <c r="BB404" s="27"/>
      <c r="BC404" s="27"/>
      <c r="BD404" s="27"/>
      <c r="BE404" s="27"/>
    </row>
    <row r="405" spans="1:57" s="28" customFormat="1" ht="13.8">
      <c r="A405" s="27"/>
      <c r="B405" s="27"/>
      <c r="C405" s="27"/>
      <c r="D405" s="27"/>
      <c r="E405" s="27"/>
      <c r="F405" s="27"/>
      <c r="G405" s="27"/>
      <c r="H405" s="27"/>
      <c r="I405" s="27"/>
      <c r="J405" s="27"/>
      <c r="K405" s="27"/>
      <c r="L405" s="27"/>
      <c r="M405" s="27"/>
      <c r="N405" s="27"/>
      <c r="O405" s="27"/>
      <c r="P405" s="27"/>
      <c r="Q405" s="27"/>
      <c r="R405" s="207"/>
      <c r="S405" s="207"/>
      <c r="T405" s="207"/>
      <c r="U405" s="207"/>
      <c r="V405" s="207"/>
      <c r="W405" s="20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7"/>
      <c r="AV405" s="27"/>
      <c r="AW405" s="27"/>
      <c r="AX405" s="27"/>
      <c r="AY405" s="27"/>
      <c r="AZ405" s="27"/>
      <c r="BA405" s="27"/>
      <c r="BB405" s="27"/>
      <c r="BC405" s="27"/>
      <c r="BD405" s="27"/>
      <c r="BE405" s="27"/>
    </row>
    <row r="406" spans="1:57" s="28" customFormat="1" ht="13.8">
      <c r="A406" s="27"/>
      <c r="B406" s="27"/>
      <c r="C406" s="27"/>
      <c r="D406" s="27"/>
      <c r="E406" s="27"/>
      <c r="F406" s="27"/>
      <c r="G406" s="27"/>
      <c r="H406" s="27"/>
      <c r="I406" s="27"/>
      <c r="J406" s="27"/>
      <c r="K406" s="27"/>
      <c r="L406" s="27"/>
      <c r="M406" s="27"/>
      <c r="N406" s="27"/>
      <c r="O406" s="27"/>
      <c r="P406" s="27"/>
      <c r="Q406" s="27"/>
      <c r="R406" s="207"/>
      <c r="S406" s="207"/>
      <c r="T406" s="207"/>
      <c r="U406" s="207"/>
      <c r="V406" s="207"/>
      <c r="W406" s="20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7"/>
      <c r="AV406" s="27"/>
      <c r="AW406" s="27"/>
      <c r="AX406" s="27"/>
      <c r="AY406" s="27"/>
      <c r="AZ406" s="27"/>
      <c r="BA406" s="27"/>
      <c r="BB406" s="27"/>
      <c r="BC406" s="27"/>
      <c r="BD406" s="27"/>
      <c r="BE406" s="27"/>
    </row>
    <row r="407" spans="1:57" s="28" customFormat="1" ht="13.8">
      <c r="A407" s="27"/>
      <c r="B407" s="27"/>
      <c r="C407" s="27"/>
      <c r="D407" s="27"/>
      <c r="E407" s="27"/>
      <c r="F407" s="27"/>
      <c r="G407" s="27"/>
      <c r="H407" s="27"/>
      <c r="I407" s="27"/>
      <c r="J407" s="27"/>
      <c r="K407" s="27"/>
      <c r="L407" s="27"/>
      <c r="M407" s="27"/>
      <c r="N407" s="27"/>
      <c r="O407" s="27"/>
      <c r="P407" s="27"/>
      <c r="Q407" s="27"/>
      <c r="R407" s="207"/>
      <c r="S407" s="207"/>
      <c r="T407" s="207"/>
      <c r="U407" s="207"/>
      <c r="V407" s="207"/>
      <c r="W407" s="20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7"/>
      <c r="AV407" s="27"/>
      <c r="AW407" s="27"/>
      <c r="AX407" s="27"/>
      <c r="AY407" s="27"/>
      <c r="AZ407" s="27"/>
      <c r="BA407" s="27"/>
      <c r="BB407" s="27"/>
      <c r="BC407" s="27"/>
      <c r="BD407" s="27"/>
      <c r="BE407" s="27"/>
    </row>
    <row r="408" spans="1:57" s="28" customFormat="1" ht="13.8">
      <c r="A408" s="27"/>
      <c r="B408" s="27"/>
      <c r="C408" s="27"/>
      <c r="D408" s="27"/>
      <c r="E408" s="27"/>
      <c r="F408" s="27"/>
      <c r="G408" s="27"/>
      <c r="H408" s="27"/>
      <c r="I408" s="27"/>
      <c r="J408" s="27"/>
      <c r="K408" s="27"/>
      <c r="L408" s="27"/>
      <c r="M408" s="27"/>
      <c r="N408" s="27"/>
      <c r="O408" s="27"/>
      <c r="P408" s="27"/>
      <c r="Q408" s="27"/>
      <c r="R408" s="207"/>
      <c r="S408" s="207"/>
      <c r="T408" s="207"/>
      <c r="U408" s="207"/>
      <c r="V408" s="207"/>
      <c r="W408" s="20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7"/>
      <c r="AV408" s="27"/>
      <c r="AW408" s="27"/>
      <c r="AX408" s="27"/>
      <c r="AY408" s="27"/>
      <c r="AZ408" s="27"/>
      <c r="BA408" s="27"/>
      <c r="BB408" s="27"/>
      <c r="BC408" s="27"/>
      <c r="BD408" s="27"/>
      <c r="BE408" s="27"/>
    </row>
    <row r="409" spans="1:57" s="28" customFormat="1" ht="13.8">
      <c r="A409" s="27"/>
      <c r="B409" s="27"/>
      <c r="C409" s="27"/>
      <c r="D409" s="27"/>
      <c r="E409" s="27"/>
      <c r="F409" s="27"/>
      <c r="G409" s="27"/>
      <c r="H409" s="27"/>
      <c r="I409" s="27"/>
      <c r="J409" s="27"/>
      <c r="K409" s="27"/>
      <c r="L409" s="27"/>
      <c r="M409" s="27"/>
      <c r="N409" s="27"/>
      <c r="O409" s="27"/>
      <c r="P409" s="27"/>
      <c r="Q409" s="27"/>
      <c r="R409" s="207"/>
      <c r="S409" s="207"/>
      <c r="T409" s="207"/>
      <c r="U409" s="207"/>
      <c r="V409" s="207"/>
      <c r="W409" s="20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7"/>
      <c r="AV409" s="27"/>
      <c r="AW409" s="27"/>
      <c r="AX409" s="27"/>
      <c r="AY409" s="27"/>
      <c r="AZ409" s="27"/>
      <c r="BA409" s="27"/>
      <c r="BB409" s="27"/>
      <c r="BC409" s="27"/>
      <c r="BD409" s="27"/>
      <c r="BE409" s="27"/>
    </row>
    <row r="410" spans="1:57" s="28" customFormat="1" ht="13.8">
      <c r="A410" s="27"/>
      <c r="B410" s="27"/>
      <c r="C410" s="27"/>
      <c r="D410" s="27"/>
      <c r="E410" s="27"/>
      <c r="F410" s="27"/>
      <c r="G410" s="27"/>
      <c r="H410" s="27"/>
      <c r="I410" s="27"/>
      <c r="J410" s="27"/>
      <c r="K410" s="27"/>
      <c r="L410" s="27"/>
      <c r="M410" s="27"/>
      <c r="N410" s="27"/>
      <c r="O410" s="27"/>
      <c r="P410" s="27"/>
      <c r="Q410" s="27"/>
      <c r="R410" s="207"/>
      <c r="S410" s="207"/>
      <c r="T410" s="207"/>
      <c r="U410" s="207"/>
      <c r="V410" s="207"/>
      <c r="W410" s="20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7"/>
      <c r="AV410" s="27"/>
      <c r="AW410" s="27"/>
      <c r="AX410" s="27"/>
      <c r="AY410" s="27"/>
      <c r="AZ410" s="27"/>
      <c r="BA410" s="27"/>
      <c r="BB410" s="27"/>
      <c r="BC410" s="27"/>
      <c r="BD410" s="27"/>
      <c r="BE410" s="27"/>
    </row>
    <row r="411" spans="1:57" s="28" customFormat="1" ht="13.8">
      <c r="A411" s="27"/>
      <c r="B411" s="27"/>
      <c r="C411" s="27"/>
      <c r="D411" s="27"/>
      <c r="E411" s="27"/>
      <c r="F411" s="27"/>
      <c r="G411" s="27"/>
      <c r="H411" s="27"/>
      <c r="I411" s="27"/>
      <c r="J411" s="27"/>
      <c r="K411" s="27"/>
      <c r="L411" s="27"/>
      <c r="M411" s="27"/>
      <c r="N411" s="27"/>
      <c r="O411" s="27"/>
      <c r="P411" s="27"/>
      <c r="Q411" s="27"/>
      <c r="R411" s="207"/>
      <c r="S411" s="207"/>
      <c r="T411" s="207"/>
      <c r="U411" s="207"/>
      <c r="V411" s="207"/>
      <c r="W411" s="20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7"/>
      <c r="AV411" s="27"/>
      <c r="AW411" s="27"/>
      <c r="AX411" s="27"/>
      <c r="AY411" s="27"/>
      <c r="AZ411" s="27"/>
      <c r="BA411" s="27"/>
      <c r="BB411" s="27"/>
      <c r="BC411" s="27"/>
      <c r="BD411" s="27"/>
      <c r="BE411" s="27"/>
    </row>
    <row r="412" spans="1:57" s="28" customFormat="1" ht="13.8">
      <c r="A412" s="27"/>
      <c r="B412" s="27"/>
      <c r="C412" s="27"/>
      <c r="D412" s="27"/>
      <c r="E412" s="27"/>
      <c r="F412" s="27"/>
      <c r="G412" s="27"/>
      <c r="H412" s="27"/>
      <c r="I412" s="27"/>
      <c r="J412" s="27"/>
      <c r="K412" s="27"/>
      <c r="L412" s="27"/>
      <c r="M412" s="27"/>
      <c r="N412" s="27"/>
      <c r="O412" s="27"/>
      <c r="P412" s="27"/>
      <c r="Q412" s="27"/>
      <c r="R412" s="207"/>
      <c r="S412" s="207"/>
      <c r="T412" s="207"/>
      <c r="U412" s="207"/>
      <c r="V412" s="207"/>
      <c r="W412" s="20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7"/>
      <c r="AV412" s="27"/>
      <c r="AW412" s="27"/>
      <c r="AX412" s="27"/>
      <c r="AY412" s="27"/>
      <c r="AZ412" s="27"/>
      <c r="BA412" s="27"/>
      <c r="BB412" s="27"/>
      <c r="BC412" s="27"/>
      <c r="BD412" s="27"/>
      <c r="BE412" s="27"/>
    </row>
    <row r="413" spans="1:57" s="28" customFormat="1" ht="13.8">
      <c r="A413" s="27"/>
      <c r="B413" s="27"/>
      <c r="C413" s="27"/>
      <c r="D413" s="27"/>
      <c r="E413" s="27"/>
      <c r="F413" s="27"/>
      <c r="G413" s="27"/>
      <c r="H413" s="27"/>
      <c r="I413" s="27"/>
      <c r="J413" s="27"/>
      <c r="K413" s="27"/>
      <c r="L413" s="27"/>
      <c r="M413" s="27"/>
      <c r="N413" s="27"/>
      <c r="O413" s="27"/>
      <c r="P413" s="27"/>
      <c r="Q413" s="27"/>
      <c r="R413" s="207"/>
      <c r="S413" s="207"/>
      <c r="T413" s="207"/>
      <c r="U413" s="207"/>
      <c r="V413" s="207"/>
      <c r="W413" s="20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7"/>
      <c r="AV413" s="27"/>
      <c r="AW413" s="27"/>
      <c r="AX413" s="27"/>
      <c r="AY413" s="27"/>
      <c r="AZ413" s="27"/>
      <c r="BA413" s="27"/>
      <c r="BB413" s="27"/>
      <c r="BC413" s="27"/>
      <c r="BD413" s="27"/>
      <c r="BE413" s="27"/>
    </row>
    <row r="414" spans="1:57" s="28" customFormat="1" ht="13.8">
      <c r="A414" s="27"/>
      <c r="B414" s="27"/>
      <c r="C414" s="27"/>
      <c r="D414" s="27"/>
      <c r="E414" s="27"/>
      <c r="F414" s="27"/>
      <c r="G414" s="27"/>
      <c r="H414" s="27"/>
      <c r="I414" s="27"/>
      <c r="J414" s="27"/>
      <c r="K414" s="27"/>
      <c r="L414" s="27"/>
      <c r="M414" s="27"/>
      <c r="N414" s="27"/>
      <c r="O414" s="27"/>
      <c r="P414" s="27"/>
      <c r="Q414" s="27"/>
      <c r="R414" s="207"/>
      <c r="S414" s="207"/>
      <c r="T414" s="207"/>
      <c r="U414" s="207"/>
      <c r="V414" s="207"/>
      <c r="W414" s="20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7"/>
      <c r="BD414" s="27"/>
      <c r="BE414" s="27"/>
    </row>
    <row r="415" spans="1:57" s="28" customFormat="1" ht="13.8">
      <c r="A415" s="27"/>
      <c r="B415" s="27"/>
      <c r="C415" s="27"/>
      <c r="D415" s="27"/>
      <c r="E415" s="27"/>
      <c r="F415" s="27"/>
      <c r="G415" s="27"/>
      <c r="H415" s="27"/>
      <c r="I415" s="27"/>
      <c r="J415" s="27"/>
      <c r="K415" s="27"/>
      <c r="L415" s="27"/>
      <c r="M415" s="27"/>
      <c r="N415" s="27"/>
      <c r="O415" s="27"/>
      <c r="P415" s="27"/>
      <c r="Q415" s="27"/>
      <c r="R415" s="207"/>
      <c r="S415" s="207"/>
      <c r="T415" s="207"/>
      <c r="U415" s="207"/>
      <c r="V415" s="207"/>
      <c r="W415" s="20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7"/>
      <c r="AV415" s="27"/>
      <c r="AW415" s="27"/>
      <c r="AX415" s="27"/>
      <c r="AY415" s="27"/>
      <c r="AZ415" s="27"/>
      <c r="BA415" s="27"/>
      <c r="BB415" s="27"/>
      <c r="BC415" s="27"/>
      <c r="BD415" s="27"/>
      <c r="BE415" s="27"/>
    </row>
    <row r="416" spans="1:57" s="28" customFormat="1" ht="13.8">
      <c r="A416" s="27"/>
      <c r="B416" s="27"/>
      <c r="C416" s="27"/>
      <c r="D416" s="27"/>
      <c r="E416" s="27"/>
      <c r="F416" s="27"/>
      <c r="G416" s="27"/>
      <c r="H416" s="27"/>
      <c r="I416" s="27"/>
      <c r="J416" s="27"/>
      <c r="K416" s="27"/>
      <c r="L416" s="27"/>
      <c r="M416" s="27"/>
      <c r="N416" s="27"/>
      <c r="O416" s="27"/>
      <c r="P416" s="27"/>
      <c r="Q416" s="27"/>
      <c r="R416" s="207"/>
      <c r="S416" s="207"/>
      <c r="T416" s="207"/>
      <c r="U416" s="207"/>
      <c r="V416" s="207"/>
      <c r="W416" s="20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7"/>
      <c r="AV416" s="27"/>
      <c r="AW416" s="27"/>
      <c r="AX416" s="27"/>
      <c r="AY416" s="27"/>
      <c r="AZ416" s="27"/>
      <c r="BA416" s="27"/>
      <c r="BB416" s="27"/>
      <c r="BC416" s="27"/>
      <c r="BD416" s="27"/>
      <c r="BE416" s="27"/>
    </row>
    <row r="417" spans="1:57" s="28" customFormat="1" ht="13.8">
      <c r="A417" s="27"/>
      <c r="B417" s="27"/>
      <c r="C417" s="27"/>
      <c r="D417" s="27"/>
      <c r="E417" s="27"/>
      <c r="F417" s="27"/>
      <c r="G417" s="27"/>
      <c r="H417" s="27"/>
      <c r="I417" s="27"/>
      <c r="J417" s="27"/>
      <c r="K417" s="27"/>
      <c r="L417" s="27"/>
      <c r="M417" s="27"/>
      <c r="N417" s="27"/>
      <c r="O417" s="27"/>
      <c r="P417" s="27"/>
      <c r="Q417" s="27"/>
      <c r="R417" s="207"/>
      <c r="S417" s="207"/>
      <c r="T417" s="207"/>
      <c r="U417" s="207"/>
      <c r="V417" s="207"/>
      <c r="W417" s="20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7"/>
      <c r="AV417" s="27"/>
      <c r="AW417" s="27"/>
      <c r="AX417" s="27"/>
      <c r="AY417" s="27"/>
      <c r="AZ417" s="27"/>
      <c r="BA417" s="27"/>
      <c r="BB417" s="27"/>
      <c r="BC417" s="27"/>
      <c r="BD417" s="27"/>
      <c r="BE417" s="27"/>
    </row>
    <row r="418" spans="1:57" s="28" customFormat="1" ht="13.8">
      <c r="A418" s="27"/>
      <c r="B418" s="27"/>
      <c r="C418" s="27"/>
      <c r="D418" s="27"/>
      <c r="E418" s="27"/>
      <c r="F418" s="27"/>
      <c r="G418" s="27"/>
      <c r="H418" s="27"/>
      <c r="I418" s="27"/>
      <c r="J418" s="27"/>
      <c r="K418" s="27"/>
      <c r="L418" s="27"/>
      <c r="M418" s="27"/>
      <c r="N418" s="27"/>
      <c r="O418" s="27"/>
      <c r="P418" s="27"/>
      <c r="Q418" s="27"/>
      <c r="R418" s="207"/>
      <c r="S418" s="207"/>
      <c r="T418" s="207"/>
      <c r="U418" s="207"/>
      <c r="V418" s="207"/>
      <c r="W418" s="20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7"/>
      <c r="AV418" s="27"/>
      <c r="AW418" s="27"/>
      <c r="AX418" s="27"/>
      <c r="AY418" s="27"/>
      <c r="AZ418" s="27"/>
      <c r="BA418" s="27"/>
      <c r="BB418" s="27"/>
      <c r="BC418" s="27"/>
      <c r="BD418" s="27"/>
      <c r="BE418" s="27"/>
    </row>
    <row r="419" spans="1:57" s="28" customFormat="1" ht="13.8">
      <c r="A419" s="27"/>
      <c r="B419" s="27"/>
      <c r="C419" s="27"/>
      <c r="D419" s="27"/>
      <c r="E419" s="27"/>
      <c r="F419" s="27"/>
      <c r="G419" s="27"/>
      <c r="H419" s="27"/>
      <c r="I419" s="27"/>
      <c r="J419" s="27"/>
      <c r="K419" s="27"/>
      <c r="L419" s="27"/>
      <c r="M419" s="27"/>
      <c r="N419" s="27"/>
      <c r="O419" s="27"/>
      <c r="P419" s="27"/>
      <c r="Q419" s="27"/>
      <c r="R419" s="207"/>
      <c r="S419" s="207"/>
      <c r="T419" s="207"/>
      <c r="U419" s="207"/>
      <c r="V419" s="207"/>
      <c r="W419" s="20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7"/>
      <c r="AV419" s="27"/>
      <c r="AW419" s="27"/>
      <c r="AX419" s="27"/>
      <c r="AY419" s="27"/>
      <c r="AZ419" s="27"/>
      <c r="BA419" s="27"/>
      <c r="BB419" s="27"/>
      <c r="BC419" s="27"/>
      <c r="BD419" s="27"/>
      <c r="BE419" s="27"/>
    </row>
    <row r="420" spans="1:57" s="28" customFormat="1" ht="13.8">
      <c r="A420" s="27"/>
      <c r="B420" s="27"/>
      <c r="C420" s="27"/>
      <c r="D420" s="27"/>
      <c r="E420" s="27"/>
      <c r="F420" s="27"/>
      <c r="G420" s="27"/>
      <c r="H420" s="27"/>
      <c r="I420" s="27"/>
      <c r="J420" s="27"/>
      <c r="K420" s="27"/>
      <c r="L420" s="27"/>
      <c r="M420" s="27"/>
      <c r="N420" s="27"/>
      <c r="O420" s="27"/>
      <c r="P420" s="27"/>
      <c r="Q420" s="27"/>
      <c r="R420" s="207"/>
      <c r="S420" s="207"/>
      <c r="T420" s="207"/>
      <c r="U420" s="207"/>
      <c r="V420" s="207"/>
      <c r="W420" s="20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7"/>
      <c r="AV420" s="27"/>
      <c r="AW420" s="27"/>
      <c r="AX420" s="27"/>
      <c r="AY420" s="27"/>
      <c r="AZ420" s="27"/>
      <c r="BA420" s="27"/>
      <c r="BB420" s="27"/>
      <c r="BC420" s="27"/>
      <c r="BD420" s="27"/>
      <c r="BE420" s="27"/>
    </row>
    <row r="421" spans="1:57" s="28" customFormat="1" ht="13.8">
      <c r="A421" s="27"/>
      <c r="B421" s="27"/>
      <c r="C421" s="27"/>
      <c r="D421" s="27"/>
      <c r="E421" s="27"/>
      <c r="F421" s="27"/>
      <c r="G421" s="27"/>
      <c r="H421" s="27"/>
      <c r="I421" s="27"/>
      <c r="J421" s="27"/>
      <c r="K421" s="27"/>
      <c r="L421" s="27"/>
      <c r="M421" s="27"/>
      <c r="N421" s="27"/>
      <c r="O421" s="27"/>
      <c r="P421" s="27"/>
      <c r="Q421" s="27"/>
      <c r="R421" s="207"/>
      <c r="S421" s="207"/>
      <c r="T421" s="207"/>
      <c r="U421" s="207"/>
      <c r="V421" s="207"/>
      <c r="W421" s="20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7"/>
      <c r="AV421" s="27"/>
      <c r="AW421" s="27"/>
      <c r="AX421" s="27"/>
      <c r="AY421" s="27"/>
      <c r="AZ421" s="27"/>
      <c r="BA421" s="27"/>
      <c r="BB421" s="27"/>
      <c r="BC421" s="27"/>
      <c r="BD421" s="27"/>
      <c r="BE421" s="27"/>
    </row>
    <row r="422" spans="1:57" s="28" customFormat="1" ht="13.8">
      <c r="A422" s="27"/>
      <c r="B422" s="27"/>
      <c r="C422" s="27"/>
      <c r="D422" s="27"/>
      <c r="E422" s="27"/>
      <c r="F422" s="27"/>
      <c r="G422" s="27"/>
      <c r="H422" s="27"/>
      <c r="I422" s="27"/>
      <c r="J422" s="27"/>
      <c r="K422" s="27"/>
      <c r="L422" s="27"/>
      <c r="M422" s="27"/>
      <c r="N422" s="27"/>
      <c r="O422" s="27"/>
      <c r="P422" s="27"/>
      <c r="Q422" s="27"/>
      <c r="R422" s="207"/>
      <c r="S422" s="207"/>
      <c r="T422" s="207"/>
      <c r="U422" s="207"/>
      <c r="V422" s="207"/>
      <c r="W422" s="20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7"/>
      <c r="AV422" s="27"/>
      <c r="AW422" s="27"/>
      <c r="AX422" s="27"/>
      <c r="AY422" s="27"/>
      <c r="AZ422" s="27"/>
      <c r="BA422" s="27"/>
      <c r="BB422" s="27"/>
      <c r="BC422" s="27"/>
      <c r="BD422" s="27"/>
      <c r="BE422" s="27"/>
    </row>
    <row r="423" spans="1:57" s="28" customFormat="1" ht="13.8">
      <c r="A423" s="27"/>
      <c r="B423" s="27"/>
      <c r="C423" s="27"/>
      <c r="D423" s="27"/>
      <c r="E423" s="27"/>
      <c r="F423" s="27"/>
      <c r="G423" s="27"/>
      <c r="H423" s="27"/>
      <c r="I423" s="27"/>
      <c r="J423" s="27"/>
      <c r="K423" s="27"/>
      <c r="L423" s="27"/>
      <c r="M423" s="27"/>
      <c r="N423" s="27"/>
      <c r="O423" s="27"/>
      <c r="P423" s="27"/>
      <c r="Q423" s="27"/>
      <c r="R423" s="207"/>
      <c r="S423" s="207"/>
      <c r="T423" s="207"/>
      <c r="U423" s="207"/>
      <c r="V423" s="207"/>
      <c r="W423" s="20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c r="AU423" s="27"/>
      <c r="AV423" s="27"/>
      <c r="AW423" s="27"/>
      <c r="AX423" s="27"/>
      <c r="AY423" s="27"/>
      <c r="AZ423" s="27"/>
      <c r="BA423" s="27"/>
      <c r="BB423" s="27"/>
      <c r="BC423" s="27"/>
      <c r="BD423" s="27"/>
      <c r="BE423" s="27"/>
    </row>
    <row r="424" spans="1:57" s="28" customFormat="1" ht="13.8">
      <c r="A424" s="27"/>
      <c r="B424" s="27"/>
      <c r="C424" s="27"/>
      <c r="D424" s="27"/>
      <c r="E424" s="27"/>
      <c r="F424" s="27"/>
      <c r="G424" s="27"/>
      <c r="H424" s="27"/>
      <c r="I424" s="27"/>
      <c r="J424" s="27"/>
      <c r="K424" s="27"/>
      <c r="L424" s="27"/>
      <c r="M424" s="27"/>
      <c r="N424" s="27"/>
      <c r="O424" s="27"/>
      <c r="P424" s="27"/>
      <c r="Q424" s="27"/>
      <c r="R424" s="207"/>
      <c r="S424" s="207"/>
      <c r="T424" s="207"/>
      <c r="U424" s="207"/>
      <c r="V424" s="207"/>
      <c r="W424" s="20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7"/>
      <c r="BD424" s="27"/>
      <c r="BE424" s="27"/>
    </row>
    <row r="425" spans="1:57" s="28" customFormat="1" ht="13.8">
      <c r="A425" s="27"/>
      <c r="B425" s="27"/>
      <c r="C425" s="27"/>
      <c r="D425" s="27"/>
      <c r="E425" s="27"/>
      <c r="F425" s="27"/>
      <c r="G425" s="27"/>
      <c r="H425" s="27"/>
      <c r="I425" s="27"/>
      <c r="J425" s="27"/>
      <c r="K425" s="27"/>
      <c r="L425" s="27"/>
      <c r="M425" s="27"/>
      <c r="N425" s="27"/>
      <c r="O425" s="27"/>
      <c r="P425" s="27"/>
      <c r="Q425" s="27"/>
      <c r="R425" s="207"/>
      <c r="S425" s="207"/>
      <c r="T425" s="207"/>
      <c r="U425" s="207"/>
      <c r="V425" s="207"/>
      <c r="W425" s="20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7"/>
      <c r="BD425" s="27"/>
      <c r="BE425" s="27"/>
    </row>
    <row r="426" spans="1:57" s="28" customFormat="1" ht="13.8">
      <c r="A426" s="27"/>
      <c r="B426" s="27"/>
      <c r="C426" s="27"/>
      <c r="D426" s="27"/>
      <c r="E426" s="27"/>
      <c r="F426" s="27"/>
      <c r="G426" s="27"/>
      <c r="H426" s="27"/>
      <c r="I426" s="27"/>
      <c r="J426" s="27"/>
      <c r="K426" s="27"/>
      <c r="L426" s="27"/>
      <c r="M426" s="27"/>
      <c r="N426" s="27"/>
      <c r="O426" s="27"/>
      <c r="P426" s="27"/>
      <c r="Q426" s="27"/>
      <c r="R426" s="207"/>
      <c r="S426" s="207"/>
      <c r="T426" s="207"/>
      <c r="U426" s="207"/>
      <c r="V426" s="207"/>
      <c r="W426" s="207"/>
      <c r="X426" s="27"/>
      <c r="Y426" s="27"/>
      <c r="Z426" s="27"/>
      <c r="AA426" s="27"/>
      <c r="AB426" s="27"/>
      <c r="AC426" s="27"/>
      <c r="AD426" s="27"/>
      <c r="AE426" s="27"/>
      <c r="AF426" s="27"/>
      <c r="AG426" s="27"/>
      <c r="AH426" s="27"/>
      <c r="AI426" s="27"/>
      <c r="AJ426" s="27"/>
      <c r="AK426" s="27"/>
      <c r="AL426" s="27"/>
      <c r="AM426" s="27"/>
      <c r="AN426" s="27"/>
      <c r="AO426" s="27"/>
      <c r="AP426" s="27"/>
      <c r="AQ426" s="27"/>
      <c r="AR426" s="27"/>
      <c r="AS426" s="27"/>
      <c r="AT426" s="27"/>
      <c r="AU426" s="27"/>
      <c r="AV426" s="27"/>
      <c r="AW426" s="27"/>
      <c r="AX426" s="27"/>
      <c r="AY426" s="27"/>
      <c r="AZ426" s="27"/>
      <c r="BA426" s="27"/>
      <c r="BB426" s="27"/>
      <c r="BC426" s="27"/>
      <c r="BD426" s="27"/>
      <c r="BE426" s="27"/>
    </row>
    <row r="427" spans="1:57" s="28" customFormat="1" ht="13.8">
      <c r="A427" s="27"/>
      <c r="B427" s="27"/>
      <c r="C427" s="27"/>
      <c r="D427" s="27"/>
      <c r="E427" s="27"/>
      <c r="F427" s="27"/>
      <c r="G427" s="27"/>
      <c r="H427" s="27"/>
      <c r="I427" s="27"/>
      <c r="J427" s="27"/>
      <c r="K427" s="27"/>
      <c r="L427" s="27"/>
      <c r="M427" s="27"/>
      <c r="N427" s="27"/>
      <c r="O427" s="27"/>
      <c r="P427" s="27"/>
      <c r="Q427" s="27"/>
      <c r="R427" s="207"/>
      <c r="S427" s="207"/>
      <c r="T427" s="207"/>
      <c r="U427" s="207"/>
      <c r="V427" s="207"/>
      <c r="W427" s="20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c r="AT427" s="27"/>
      <c r="AU427" s="27"/>
      <c r="AV427" s="27"/>
      <c r="AW427" s="27"/>
      <c r="AX427" s="27"/>
      <c r="AY427" s="27"/>
      <c r="AZ427" s="27"/>
      <c r="BA427" s="27"/>
      <c r="BB427" s="27"/>
      <c r="BC427" s="27"/>
      <c r="BD427" s="27"/>
      <c r="BE427" s="27"/>
    </row>
    <row r="428" spans="1:57" s="28" customFormat="1" ht="13.8">
      <c r="A428" s="27"/>
      <c r="B428" s="27"/>
      <c r="C428" s="27"/>
      <c r="D428" s="27"/>
      <c r="E428" s="27"/>
      <c r="F428" s="27"/>
      <c r="G428" s="27"/>
      <c r="H428" s="27"/>
      <c r="I428" s="27"/>
      <c r="J428" s="27"/>
      <c r="K428" s="27"/>
      <c r="L428" s="27"/>
      <c r="M428" s="27"/>
      <c r="N428" s="27"/>
      <c r="O428" s="27"/>
      <c r="P428" s="27"/>
      <c r="Q428" s="27"/>
      <c r="R428" s="207"/>
      <c r="S428" s="207"/>
      <c r="T428" s="207"/>
      <c r="U428" s="207"/>
      <c r="V428" s="207"/>
      <c r="W428" s="207"/>
      <c r="X428" s="27"/>
      <c r="Y428" s="27"/>
      <c r="Z428" s="27"/>
      <c r="AA428" s="27"/>
      <c r="AB428" s="27"/>
      <c r="AC428" s="27"/>
      <c r="AD428" s="27"/>
      <c r="AE428" s="27"/>
      <c r="AF428" s="27"/>
      <c r="AG428" s="27"/>
      <c r="AH428" s="27"/>
      <c r="AI428" s="27"/>
      <c r="AJ428" s="27"/>
      <c r="AK428" s="27"/>
      <c r="AL428" s="27"/>
      <c r="AM428" s="27"/>
      <c r="AN428" s="27"/>
      <c r="AO428" s="27"/>
      <c r="AP428" s="27"/>
      <c r="AQ428" s="27"/>
      <c r="AR428" s="27"/>
      <c r="AS428" s="27"/>
      <c r="AT428" s="27"/>
      <c r="AU428" s="27"/>
      <c r="AV428" s="27"/>
      <c r="AW428" s="27"/>
      <c r="AX428" s="27"/>
      <c r="AY428" s="27"/>
      <c r="AZ428" s="27"/>
      <c r="BA428" s="27"/>
      <c r="BB428" s="27"/>
      <c r="BC428" s="27"/>
      <c r="BD428" s="27"/>
      <c r="BE428" s="27"/>
    </row>
    <row r="429" spans="1:57" s="28" customFormat="1" ht="13.8">
      <c r="A429" s="27"/>
      <c r="B429" s="27"/>
      <c r="C429" s="27"/>
      <c r="D429" s="27"/>
      <c r="E429" s="27"/>
      <c r="F429" s="27"/>
      <c r="G429" s="27"/>
      <c r="H429" s="27"/>
      <c r="I429" s="27"/>
      <c r="J429" s="27"/>
      <c r="K429" s="27"/>
      <c r="L429" s="27"/>
      <c r="M429" s="27"/>
      <c r="N429" s="27"/>
      <c r="O429" s="27"/>
      <c r="P429" s="27"/>
      <c r="Q429" s="27"/>
      <c r="R429" s="207"/>
      <c r="S429" s="207"/>
      <c r="T429" s="207"/>
      <c r="U429" s="207"/>
      <c r="V429" s="207"/>
      <c r="W429" s="20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c r="AT429" s="27"/>
      <c r="AU429" s="27"/>
      <c r="AV429" s="27"/>
      <c r="AW429" s="27"/>
      <c r="AX429" s="27"/>
      <c r="AY429" s="27"/>
      <c r="AZ429" s="27"/>
      <c r="BA429" s="27"/>
      <c r="BB429" s="27"/>
      <c r="BC429" s="27"/>
      <c r="BD429" s="27"/>
      <c r="BE429" s="27"/>
    </row>
    <row r="430" spans="1:57" s="28" customFormat="1" ht="13.8">
      <c r="A430" s="27"/>
      <c r="B430" s="27"/>
      <c r="C430" s="27"/>
      <c r="D430" s="27"/>
      <c r="E430" s="27"/>
      <c r="F430" s="27"/>
      <c r="G430" s="27"/>
      <c r="H430" s="27"/>
      <c r="I430" s="27"/>
      <c r="J430" s="27"/>
      <c r="K430" s="27"/>
      <c r="L430" s="27"/>
      <c r="M430" s="27"/>
      <c r="N430" s="27"/>
      <c r="O430" s="27"/>
      <c r="P430" s="27"/>
      <c r="Q430" s="27"/>
      <c r="R430" s="207"/>
      <c r="S430" s="207"/>
      <c r="T430" s="207"/>
      <c r="U430" s="207"/>
      <c r="V430" s="207"/>
      <c r="W430" s="20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row>
    <row r="431" spans="1:57" s="28" customFormat="1" ht="13.8">
      <c r="A431" s="27"/>
      <c r="B431" s="27"/>
      <c r="C431" s="27"/>
      <c r="D431" s="27"/>
      <c r="E431" s="27"/>
      <c r="F431" s="27"/>
      <c r="G431" s="27"/>
      <c r="H431" s="27"/>
      <c r="I431" s="27"/>
      <c r="J431" s="27"/>
      <c r="K431" s="27"/>
      <c r="L431" s="27"/>
      <c r="M431" s="27"/>
      <c r="N431" s="27"/>
      <c r="O431" s="27"/>
      <c r="P431" s="27"/>
      <c r="Q431" s="27"/>
      <c r="R431" s="207"/>
      <c r="S431" s="207"/>
      <c r="T431" s="207"/>
      <c r="U431" s="207"/>
      <c r="V431" s="207"/>
      <c r="W431" s="20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row>
    <row r="432" spans="1:57" s="28" customFormat="1" ht="13.8">
      <c r="A432" s="27"/>
      <c r="B432" s="27"/>
      <c r="C432" s="27"/>
      <c r="D432" s="27"/>
      <c r="E432" s="27"/>
      <c r="F432" s="27"/>
      <c r="G432" s="27"/>
      <c r="H432" s="27"/>
      <c r="I432" s="27"/>
      <c r="J432" s="27"/>
      <c r="K432" s="27"/>
      <c r="L432" s="27"/>
      <c r="M432" s="27"/>
      <c r="N432" s="27"/>
      <c r="O432" s="27"/>
      <c r="P432" s="27"/>
      <c r="Q432" s="27"/>
      <c r="R432" s="207"/>
      <c r="S432" s="207"/>
      <c r="T432" s="207"/>
      <c r="U432" s="207"/>
      <c r="V432" s="207"/>
      <c r="W432" s="20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row>
    <row r="433" spans="1:57" s="28" customFormat="1" ht="13.8">
      <c r="A433" s="27"/>
      <c r="B433" s="27"/>
      <c r="C433" s="27"/>
      <c r="D433" s="27"/>
      <c r="E433" s="27"/>
      <c r="F433" s="27"/>
      <c r="G433" s="27"/>
      <c r="H433" s="27"/>
      <c r="I433" s="27"/>
      <c r="J433" s="27"/>
      <c r="K433" s="27"/>
      <c r="L433" s="27"/>
      <c r="M433" s="27"/>
      <c r="N433" s="27"/>
      <c r="O433" s="27"/>
      <c r="P433" s="27"/>
      <c r="Q433" s="27"/>
      <c r="R433" s="207"/>
      <c r="S433" s="207"/>
      <c r="T433" s="207"/>
      <c r="U433" s="207"/>
      <c r="V433" s="207"/>
      <c r="W433" s="20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row>
    <row r="434" spans="1:57" s="28" customFormat="1" ht="13.8">
      <c r="A434" s="27"/>
      <c r="B434" s="27"/>
      <c r="C434" s="27"/>
      <c r="D434" s="27"/>
      <c r="E434" s="27"/>
      <c r="F434" s="27"/>
      <c r="G434" s="27"/>
      <c r="H434" s="27"/>
      <c r="I434" s="27"/>
      <c r="J434" s="27"/>
      <c r="K434" s="27"/>
      <c r="L434" s="27"/>
      <c r="M434" s="27"/>
      <c r="N434" s="27"/>
      <c r="O434" s="27"/>
      <c r="P434" s="27"/>
      <c r="Q434" s="27"/>
      <c r="R434" s="207"/>
      <c r="S434" s="207"/>
      <c r="T434" s="207"/>
      <c r="U434" s="207"/>
      <c r="V434" s="207"/>
      <c r="W434" s="20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row>
    <row r="435" spans="1:57" s="28" customFormat="1" ht="13.8">
      <c r="A435" s="27"/>
      <c r="B435" s="27"/>
      <c r="C435" s="27"/>
      <c r="D435" s="27"/>
      <c r="E435" s="27"/>
      <c r="F435" s="27"/>
      <c r="G435" s="27"/>
      <c r="H435" s="27"/>
      <c r="I435" s="27"/>
      <c r="J435" s="27"/>
      <c r="K435" s="27"/>
      <c r="L435" s="27"/>
      <c r="M435" s="27"/>
      <c r="N435" s="27"/>
      <c r="O435" s="27"/>
      <c r="P435" s="27"/>
      <c r="Q435" s="27"/>
      <c r="R435" s="207"/>
      <c r="S435" s="207"/>
      <c r="T435" s="207"/>
      <c r="U435" s="207"/>
      <c r="V435" s="207"/>
      <c r="W435" s="20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row>
    <row r="436" spans="1:57" s="28" customFormat="1" ht="13.8">
      <c r="A436" s="27"/>
      <c r="B436" s="27"/>
      <c r="C436" s="27"/>
      <c r="D436" s="27"/>
      <c r="E436" s="27"/>
      <c r="F436" s="27"/>
      <c r="G436" s="27"/>
      <c r="H436" s="27"/>
      <c r="I436" s="27"/>
      <c r="J436" s="27"/>
      <c r="K436" s="27"/>
      <c r="L436" s="27"/>
      <c r="M436" s="27"/>
      <c r="N436" s="27"/>
      <c r="O436" s="27"/>
      <c r="P436" s="27"/>
      <c r="Q436" s="27"/>
      <c r="R436" s="207"/>
      <c r="S436" s="207"/>
      <c r="T436" s="207"/>
      <c r="U436" s="207"/>
      <c r="V436" s="207"/>
      <c r="W436" s="20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row>
  </sheetData>
  <customSheetViews>
    <customSheetView guid="{E4D3EFDE-3F47-4864-B9A6-C72AEE5B8BEE}" scale="110" showPageBreaks="1" showGridLines="0" fitToPage="1" printArea="1">
      <selection activeCell="Y58" sqref="Y58"/>
      <pageMargins left="0.11811023622047245" right="0" top="0.9055118110236221" bottom="0.62992125984251968" header="0.35433070866141736" footer="0.19685039370078741"/>
      <printOptions horizontalCentered="1" verticalCentered="1"/>
      <pageSetup scale="91" orientation="landscape" r:id="rId1"/>
      <headerFooter>
        <oddHeader>&amp;L&amp;G&amp;R&amp;G</oddHeader>
        <oddFooter>&amp;R&amp;G</oddFooter>
      </headerFooter>
    </customSheetView>
  </customSheetViews>
  <mergeCells count="12">
    <mergeCell ref="H58:O58"/>
    <mergeCell ref="S58:U58"/>
    <mergeCell ref="B3:W3"/>
    <mergeCell ref="A5:W5"/>
    <mergeCell ref="H57:O57"/>
    <mergeCell ref="S57:U57"/>
    <mergeCell ref="A8:Q8"/>
    <mergeCell ref="A7:X7"/>
    <mergeCell ref="A6:W6"/>
    <mergeCell ref="R8:X8"/>
    <mergeCell ref="B56:G56"/>
    <mergeCell ref="H56:O56"/>
  </mergeCells>
  <conditionalFormatting sqref="P56:P57">
    <cfRule type="cellIs" dxfId="33" priority="1" operator="equal">
      <formula>0</formula>
    </cfRule>
  </conditionalFormatting>
  <conditionalFormatting sqref="R24:S55">
    <cfRule type="cellIs" dxfId="32" priority="5" operator="equal">
      <formula>0</formula>
    </cfRule>
  </conditionalFormatting>
  <conditionalFormatting sqref="R13:W23">
    <cfRule type="cellIs" dxfId="31" priority="21" operator="equal">
      <formula>0</formula>
    </cfRule>
  </conditionalFormatting>
  <conditionalFormatting sqref="T16:T55 W16:W58">
    <cfRule type="cellIs" dxfId="30" priority="17" operator="equal">
      <formula>0</formula>
    </cfRule>
  </conditionalFormatting>
  <conditionalFormatting sqref="T37:T45 W37:W45">
    <cfRule type="cellIs" priority="19" operator="equal">
      <formula>0</formula>
    </cfRule>
  </conditionalFormatting>
  <conditionalFormatting sqref="U24:V56">
    <cfRule type="cellIs" dxfId="29" priority="2" operator="equal">
      <formula>0</formula>
    </cfRule>
  </conditionalFormatting>
  <conditionalFormatting sqref="X13:X58 V57:V58 R58">
    <cfRule type="cellIs" dxfId="28" priority="22" operator="equal">
      <formula>0</formula>
    </cfRule>
  </conditionalFormatting>
  <conditionalFormatting sqref="Y14">
    <cfRule type="containsText" dxfId="27" priority="16" operator="containsText" text="Incorrecto">
      <formula>NOT(ISERROR(SEARCH("Incorrecto",Y14)))</formula>
    </cfRule>
  </conditionalFormatting>
  <conditionalFormatting sqref="Y16:Y23">
    <cfRule type="containsText" dxfId="26" priority="15" operator="containsText" text="Incorrecto">
      <formula>NOT(ISERROR(SEARCH("Incorrecto",Y16)))</formula>
    </cfRule>
  </conditionalFormatting>
  <conditionalFormatting sqref="Y25">
    <cfRule type="containsText" dxfId="25" priority="14" operator="containsText" text="Incorrecto">
      <formula>NOT(ISERROR(SEARCH("Incorrecto",Y25)))</formula>
    </cfRule>
  </conditionalFormatting>
  <conditionalFormatting sqref="Y27:Y33">
    <cfRule type="containsText" dxfId="24" priority="13" operator="containsText" text="Incorrecto">
      <formula>NOT(ISERROR(SEARCH("Incorrecto",Y27)))</formula>
    </cfRule>
  </conditionalFormatting>
  <conditionalFormatting sqref="Y35">
    <cfRule type="containsText" dxfId="23" priority="12" operator="containsText" text="Incorrecto">
      <formula>NOT(ISERROR(SEARCH("Incorrecto",Y35)))</formula>
    </cfRule>
  </conditionalFormatting>
  <conditionalFormatting sqref="Y37:Y45">
    <cfRule type="containsText" dxfId="22" priority="11" operator="containsText" text="Incorrecto">
      <formula>NOT(ISERROR(SEARCH("Incorrecto",Y37)))</formula>
    </cfRule>
  </conditionalFormatting>
  <conditionalFormatting sqref="Y47">
    <cfRule type="containsText" dxfId="21" priority="10" operator="containsText" text="Incorrecto">
      <formula>NOT(ISERROR(SEARCH("Incorrecto",Y47)))</formula>
    </cfRule>
  </conditionalFormatting>
  <conditionalFormatting sqref="Y49:Y52">
    <cfRule type="containsText" dxfId="20" priority="9" operator="containsText" text="Incorrecto">
      <formula>NOT(ISERROR(SEARCH("Incorrecto",Y49)))</formula>
    </cfRule>
  </conditionalFormatting>
  <conditionalFormatting sqref="Y54">
    <cfRule type="containsText" dxfId="19" priority="8" operator="containsText" text="Incorrecto">
      <formula>NOT(ISERROR(SEARCH("Incorrecto",Y54)))</formula>
    </cfRule>
  </conditionalFormatting>
  <pageMargins left="0.27559055118110237" right="0.11811023622047245" top="1.1023622047244095" bottom="0.70866141732283472" header="0.35433070866141736" footer="0.19685039370078741"/>
  <pageSetup scale="71" fitToHeight="0" orientation="landscape" r:id="rId2"/>
  <headerFooter>
    <oddHeader>&amp;L&amp;G&amp;R&amp;G</oddHeader>
    <oddFooter>&amp;R&amp;G</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G443"/>
  <sheetViews>
    <sheetView showGridLines="0" tabSelected="1" view="pageBreakPreview" topLeftCell="O28" zoomScale="115" zoomScaleNormal="50" zoomScaleSheetLayoutView="115" workbookViewId="0">
      <selection activeCell="AW39" sqref="AW39"/>
    </sheetView>
  </sheetViews>
  <sheetFormatPr baseColWidth="10" defaultColWidth="11.44140625" defaultRowHeight="15"/>
  <cols>
    <col min="1" max="1" width="0.88671875" style="67" customWidth="1"/>
    <col min="2" max="6" width="3.5546875" style="67" customWidth="1"/>
    <col min="7" max="10" width="4.44140625" style="67" customWidth="1"/>
    <col min="11" max="13" width="3.5546875" style="67" customWidth="1"/>
    <col min="14" max="17" width="3.88671875" style="67" customWidth="1"/>
    <col min="18" max="23" width="12.6640625" style="67" customWidth="1"/>
    <col min="24" max="24" width="0.88671875" style="67" hidden="1" customWidth="1"/>
    <col min="25" max="25" width="10.6640625" style="67" hidden="1" customWidth="1"/>
    <col min="26" max="26" width="9.5546875" style="67" hidden="1" customWidth="1"/>
    <col min="27" max="27" width="15.21875" style="67" hidden="1" customWidth="1"/>
    <col min="28" max="28" width="11" style="67" hidden="1" customWidth="1"/>
    <col min="29" max="31" width="15.21875" style="67" hidden="1" customWidth="1"/>
    <col min="32" max="36" width="9.5546875" style="67" hidden="1" customWidth="1"/>
    <col min="37" max="37" width="10.109375" style="67" hidden="1" customWidth="1"/>
    <col min="38" max="42" width="9.5546875" style="67" hidden="1" customWidth="1"/>
    <col min="43" max="58" width="2.6640625" style="67" customWidth="1"/>
    <col min="59" max="123" width="2.6640625" style="68" customWidth="1"/>
    <col min="124" max="16384" width="11.44140625" style="68"/>
  </cols>
  <sheetData>
    <row r="1" spans="1:58" s="15" customFormat="1" ht="3.9" customHeight="1">
      <c r="G1" s="16"/>
      <c r="H1" s="16"/>
      <c r="I1" s="17"/>
      <c r="J1" s="17"/>
      <c r="K1" s="17"/>
      <c r="L1" s="17"/>
      <c r="M1" s="17"/>
      <c r="N1" s="17"/>
      <c r="O1" s="17"/>
      <c r="P1" s="16"/>
      <c r="Q1" s="16"/>
      <c r="R1" s="16"/>
      <c r="S1" s="16"/>
      <c r="T1" s="16"/>
      <c r="U1" s="16"/>
      <c r="V1" s="16"/>
      <c r="W1" s="16"/>
      <c r="X1" s="16"/>
      <c r="Y1" s="16"/>
    </row>
    <row r="2" spans="1:58" s="21" customFormat="1" ht="11.1" customHeight="1">
      <c r="A2" s="69"/>
      <c r="B2" s="70"/>
      <c r="C2" s="70"/>
      <c r="D2" s="70"/>
      <c r="E2" s="70"/>
      <c r="F2" s="70"/>
      <c r="G2" s="70"/>
      <c r="H2" s="70"/>
      <c r="I2" s="70"/>
      <c r="J2" s="70"/>
      <c r="K2" s="70"/>
      <c r="L2" s="70"/>
      <c r="M2" s="70"/>
      <c r="N2" s="70"/>
      <c r="O2" s="70"/>
      <c r="P2" s="70"/>
      <c r="Q2" s="70"/>
      <c r="R2" s="70"/>
      <c r="S2" s="70"/>
      <c r="T2" s="71"/>
      <c r="U2" s="70"/>
      <c r="V2" s="70"/>
      <c r="W2" s="70"/>
      <c r="X2" s="70"/>
      <c r="Y2" s="20"/>
    </row>
    <row r="3" spans="1:58" s="21" customFormat="1" ht="11.1" customHeight="1">
      <c r="A3" s="286" t="s">
        <v>316</v>
      </c>
      <c r="B3" s="286"/>
      <c r="C3" s="286"/>
      <c r="D3" s="286"/>
      <c r="E3" s="286"/>
      <c r="F3" s="286"/>
      <c r="G3" s="286"/>
      <c r="H3" s="286"/>
      <c r="I3" s="286"/>
      <c r="J3" s="286"/>
      <c r="K3" s="286"/>
      <c r="L3" s="286"/>
      <c r="M3" s="286"/>
      <c r="N3" s="286"/>
      <c r="O3" s="286"/>
      <c r="P3" s="286"/>
      <c r="Q3" s="286"/>
      <c r="R3" s="286"/>
      <c r="S3" s="286"/>
      <c r="T3" s="286"/>
      <c r="U3" s="286"/>
      <c r="V3" s="286"/>
      <c r="W3" s="286"/>
      <c r="X3" s="286"/>
      <c r="Y3" s="20"/>
    </row>
    <row r="4" spans="1:58" s="21" customFormat="1" ht="11.1" customHeight="1">
      <c r="A4" s="70" t="s">
        <v>223</v>
      </c>
      <c r="B4" s="70"/>
      <c r="C4" s="70"/>
      <c r="D4" s="70"/>
      <c r="E4" s="70"/>
      <c r="F4" s="70"/>
      <c r="G4" s="70"/>
      <c r="H4" s="70"/>
      <c r="I4" s="70"/>
      <c r="J4" s="70"/>
      <c r="K4" s="70"/>
      <c r="L4" s="70"/>
      <c r="M4" s="70"/>
      <c r="N4" s="70"/>
      <c r="O4" s="70"/>
      <c r="P4" s="70"/>
      <c r="Q4" s="70"/>
      <c r="R4" s="70"/>
      <c r="S4" s="70"/>
      <c r="T4" s="71"/>
      <c r="U4" s="70"/>
      <c r="V4" s="70"/>
      <c r="W4" s="70"/>
      <c r="X4" s="70"/>
      <c r="Y4" s="20" t="s">
        <v>126</v>
      </c>
    </row>
    <row r="5" spans="1:58" s="21" customFormat="1" ht="11.1" customHeight="1">
      <c r="A5" s="70" t="s">
        <v>254</v>
      </c>
      <c r="B5" s="70"/>
      <c r="C5" s="70"/>
      <c r="D5" s="70"/>
      <c r="E5" s="70"/>
      <c r="F5" s="70"/>
      <c r="G5" s="70"/>
      <c r="H5" s="70"/>
      <c r="I5" s="70"/>
      <c r="J5" s="70"/>
      <c r="K5" s="70"/>
      <c r="L5" s="70"/>
      <c r="M5" s="70"/>
      <c r="N5" s="70"/>
      <c r="O5" s="70"/>
      <c r="P5" s="70"/>
      <c r="Q5" s="70"/>
      <c r="R5" s="70"/>
      <c r="S5" s="70"/>
      <c r="T5" s="71"/>
      <c r="U5" s="70"/>
      <c r="V5" s="70"/>
      <c r="W5" s="70"/>
      <c r="X5" s="70"/>
      <c r="Y5" s="20" t="s">
        <v>126</v>
      </c>
    </row>
    <row r="6" spans="1:58" s="21" customFormat="1" ht="11.1" customHeight="1">
      <c r="A6" s="286" t="s">
        <v>258</v>
      </c>
      <c r="B6" s="286"/>
      <c r="C6" s="286"/>
      <c r="D6" s="286"/>
      <c r="E6" s="286"/>
      <c r="F6" s="286"/>
      <c r="G6" s="286"/>
      <c r="H6" s="286"/>
      <c r="I6" s="286"/>
      <c r="J6" s="286"/>
      <c r="K6" s="286"/>
      <c r="L6" s="286"/>
      <c r="M6" s="286"/>
      <c r="N6" s="286"/>
      <c r="O6" s="286"/>
      <c r="P6" s="286"/>
      <c r="Q6" s="286"/>
      <c r="R6" s="286"/>
      <c r="S6" s="286"/>
      <c r="T6" s="286"/>
      <c r="U6" s="286"/>
      <c r="V6" s="286"/>
      <c r="W6" s="286"/>
      <c r="X6" s="73"/>
    </row>
    <row r="7" spans="1:58" s="21" customFormat="1" ht="3" customHeight="1">
      <c r="A7" s="290"/>
      <c r="B7" s="290"/>
      <c r="C7" s="290"/>
      <c r="D7" s="290"/>
      <c r="E7" s="290"/>
      <c r="F7" s="290"/>
      <c r="G7" s="290"/>
      <c r="H7" s="290"/>
      <c r="I7" s="290"/>
      <c r="J7" s="290"/>
      <c r="K7" s="290"/>
      <c r="L7" s="290"/>
      <c r="M7" s="290"/>
      <c r="N7" s="290"/>
      <c r="O7" s="290"/>
      <c r="P7" s="290"/>
      <c r="Q7" s="290"/>
      <c r="R7" s="290"/>
      <c r="S7" s="290"/>
      <c r="T7" s="290"/>
      <c r="U7" s="290"/>
      <c r="V7" s="290"/>
      <c r="W7" s="290"/>
      <c r="X7" s="290"/>
    </row>
    <row r="8" spans="1:58" s="64" customFormat="1" ht="11.1" customHeight="1">
      <c r="A8" s="85"/>
      <c r="B8" s="85"/>
      <c r="C8" s="85"/>
      <c r="D8" s="85"/>
      <c r="E8" s="85"/>
      <c r="F8" s="85"/>
      <c r="G8" s="85"/>
      <c r="H8" s="85"/>
      <c r="I8" s="85"/>
      <c r="J8" s="85"/>
      <c r="K8" s="85"/>
      <c r="L8" s="85"/>
      <c r="M8" s="85"/>
      <c r="N8" s="85"/>
      <c r="O8" s="85"/>
      <c r="P8" s="85"/>
      <c r="Q8" s="86"/>
      <c r="R8" s="86"/>
      <c r="S8" s="86"/>
      <c r="T8" s="86" t="s">
        <v>127</v>
      </c>
      <c r="U8" s="86"/>
      <c r="V8" s="86"/>
      <c r="W8" s="87"/>
      <c r="X8" s="87"/>
    </row>
    <row r="9" spans="1:58" s="64" customFormat="1" ht="11.1" customHeight="1">
      <c r="A9" s="85"/>
      <c r="B9" s="88" t="s">
        <v>215</v>
      </c>
      <c r="C9" s="87"/>
      <c r="D9" s="87"/>
      <c r="E9" s="87"/>
      <c r="F9" s="87"/>
      <c r="G9" s="87"/>
      <c r="H9" s="87"/>
      <c r="I9" s="87"/>
      <c r="J9" s="87"/>
      <c r="K9" s="87"/>
      <c r="L9" s="87"/>
      <c r="M9" s="87"/>
      <c r="N9" s="87"/>
      <c r="O9" s="87"/>
      <c r="P9" s="87"/>
      <c r="Q9" s="87"/>
      <c r="R9" s="86"/>
      <c r="S9" s="141"/>
      <c r="T9" s="86"/>
      <c r="U9" s="86"/>
      <c r="V9" s="86"/>
      <c r="W9" s="87"/>
      <c r="X9" s="87"/>
    </row>
    <row r="10" spans="1:58" s="64" customFormat="1" ht="21.6" customHeight="1">
      <c r="A10" s="85"/>
      <c r="B10" s="85"/>
      <c r="C10" s="85"/>
      <c r="D10" s="85"/>
      <c r="E10" s="85"/>
      <c r="F10" s="85"/>
      <c r="G10" s="85"/>
      <c r="H10" s="85"/>
      <c r="I10" s="85"/>
      <c r="J10" s="85"/>
      <c r="K10" s="85"/>
      <c r="L10" s="85"/>
      <c r="M10" s="85"/>
      <c r="N10" s="85"/>
      <c r="O10" s="85"/>
      <c r="P10" s="85"/>
      <c r="Q10" s="86"/>
      <c r="R10" s="86" t="s">
        <v>129</v>
      </c>
      <c r="S10" s="187" t="s">
        <v>260</v>
      </c>
      <c r="T10" s="86" t="s">
        <v>130</v>
      </c>
      <c r="U10" s="86" t="s">
        <v>131</v>
      </c>
      <c r="V10" s="86" t="s">
        <v>132</v>
      </c>
      <c r="W10" s="87" t="s">
        <v>251</v>
      </c>
      <c r="X10" s="87"/>
    </row>
    <row r="11" spans="1:58" s="37" customFormat="1" ht="6.9" customHeight="1">
      <c r="A11" s="89"/>
      <c r="B11" s="89"/>
      <c r="C11" s="89"/>
      <c r="D11" s="89"/>
      <c r="E11" s="89"/>
      <c r="F11" s="89"/>
      <c r="G11" s="89"/>
      <c r="H11" s="89"/>
      <c r="I11" s="89"/>
      <c r="J11" s="89"/>
      <c r="K11" s="89"/>
      <c r="L11" s="89"/>
      <c r="M11" s="89"/>
      <c r="N11" s="89"/>
      <c r="O11" s="89"/>
      <c r="P11" s="89"/>
      <c r="Q11" s="90"/>
      <c r="R11" s="91"/>
      <c r="S11" s="91"/>
      <c r="T11" s="91"/>
      <c r="U11" s="91"/>
      <c r="V11" s="91"/>
      <c r="W11" s="91"/>
      <c r="X11" s="92"/>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row>
    <row r="12" spans="1:58" s="37" customFormat="1" ht="6.9" customHeight="1">
      <c r="A12" s="89"/>
      <c r="B12" s="143" t="s">
        <v>224</v>
      </c>
      <c r="C12" s="93"/>
      <c r="D12" s="93"/>
      <c r="E12" s="93"/>
      <c r="F12" s="93"/>
      <c r="G12" s="93"/>
      <c r="H12" s="93"/>
      <c r="I12" s="93"/>
      <c r="J12" s="93"/>
      <c r="K12" s="93"/>
      <c r="L12" s="93"/>
      <c r="M12" s="93"/>
      <c r="N12" s="93"/>
      <c r="O12" s="93"/>
      <c r="P12" s="93"/>
      <c r="Q12" s="94"/>
      <c r="R12" s="96">
        <f>SUM(R14+R19+R30+R36+R41+R48)</f>
        <v>2886833942</v>
      </c>
      <c r="S12" s="96">
        <f>SUM(S14+S19+S30+S36+S41+S48)</f>
        <v>103894429.69000092</v>
      </c>
      <c r="T12" s="96">
        <f>SUM(R12+S12)</f>
        <v>2990728371.690001</v>
      </c>
      <c r="U12" s="96">
        <f>SUM(U14+U19+U30+U36+U41+U48)</f>
        <v>2982584636.5499997</v>
      </c>
      <c r="V12" s="96">
        <f>SUM(V14+V19+V30+V36+V41+V48)</f>
        <v>2959419308.8899999</v>
      </c>
      <c r="W12" s="96">
        <f>SUM(T12-U12)</f>
        <v>8143735.140001297</v>
      </c>
      <c r="X12" s="92"/>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row>
    <row r="13" spans="1:58" s="37" customFormat="1" ht="6.9" customHeight="1">
      <c r="A13" s="89"/>
      <c r="B13" s="89"/>
      <c r="C13" s="89"/>
      <c r="D13" s="89"/>
      <c r="E13" s="89"/>
      <c r="F13" s="89"/>
      <c r="G13" s="89"/>
      <c r="H13" s="89"/>
      <c r="I13" s="89"/>
      <c r="J13" s="89"/>
      <c r="K13" s="89"/>
      <c r="L13" s="89"/>
      <c r="M13" s="89"/>
      <c r="N13" s="89"/>
      <c r="O13" s="89"/>
      <c r="P13" s="89"/>
      <c r="Q13" s="90"/>
      <c r="R13" s="91"/>
      <c r="S13" s="91"/>
      <c r="T13" s="91"/>
      <c r="U13" s="91"/>
      <c r="V13" s="91"/>
      <c r="W13" s="91"/>
      <c r="X13" s="92"/>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row>
    <row r="14" spans="1:58" s="37" customFormat="1" ht="10.199999999999999" customHeight="1">
      <c r="A14" s="89"/>
      <c r="B14" s="89"/>
      <c r="C14" s="155" t="s">
        <v>30</v>
      </c>
      <c r="D14" s="93"/>
      <c r="E14" s="93"/>
      <c r="F14" s="93"/>
      <c r="G14" s="93"/>
      <c r="H14" s="93"/>
      <c r="I14" s="93"/>
      <c r="J14" s="93"/>
      <c r="K14" s="93"/>
      <c r="L14" s="93"/>
      <c r="M14" s="93"/>
      <c r="N14" s="93"/>
      <c r="O14" s="93"/>
      <c r="P14" s="93"/>
      <c r="Q14" s="93"/>
      <c r="R14" s="156">
        <f>SUM(R16+R17)</f>
        <v>187779907</v>
      </c>
      <c r="S14" s="156">
        <f>SUM(S16+S17)</f>
        <v>-9339988.700000003</v>
      </c>
      <c r="T14" s="96">
        <f>SUM(R14+S14)</f>
        <v>178439918.30000001</v>
      </c>
      <c r="U14" s="156">
        <f>SUM(U16+U17)</f>
        <v>176609109.91</v>
      </c>
      <c r="V14" s="156">
        <f>SUM(V16+V17)</f>
        <v>153624282.25</v>
      </c>
      <c r="W14" s="96">
        <f>SUM(T14-U14)</f>
        <v>1830808.3900000155</v>
      </c>
      <c r="X14" s="92"/>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row>
    <row r="15" spans="1:58" s="37" customFormat="1" ht="6.9" customHeight="1">
      <c r="A15" s="89"/>
      <c r="B15" s="89"/>
      <c r="C15" s="149"/>
      <c r="D15" s="89"/>
      <c r="E15" s="89"/>
      <c r="F15" s="89"/>
      <c r="G15" s="89"/>
      <c r="H15" s="89"/>
      <c r="I15" s="89"/>
      <c r="J15" s="89"/>
      <c r="K15" s="89"/>
      <c r="L15" s="89"/>
      <c r="M15" s="89"/>
      <c r="N15" s="89"/>
      <c r="O15" s="89"/>
      <c r="P15" s="89"/>
      <c r="Q15" s="89"/>
      <c r="R15" s="92"/>
      <c r="S15" s="92"/>
      <c r="T15" s="97"/>
      <c r="U15" s="92"/>
      <c r="V15" s="92"/>
      <c r="W15" s="97"/>
      <c r="X15" s="92"/>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row>
    <row r="16" spans="1:58" s="37" customFormat="1" ht="11.4" customHeight="1">
      <c r="A16" s="89"/>
      <c r="B16" s="89"/>
      <c r="C16" s="149"/>
      <c r="D16" s="134" t="s">
        <v>31</v>
      </c>
      <c r="E16" s="93"/>
      <c r="F16" s="93"/>
      <c r="G16" s="93"/>
      <c r="H16" s="93"/>
      <c r="I16" s="93"/>
      <c r="J16" s="93"/>
      <c r="K16" s="93"/>
      <c r="L16" s="93"/>
      <c r="M16" s="93"/>
      <c r="N16" s="93"/>
      <c r="O16" s="93"/>
      <c r="P16" s="93"/>
      <c r="Q16" s="93"/>
      <c r="R16" s="157">
        <v>121789917</v>
      </c>
      <c r="S16" s="157">
        <v>-4482378.5</v>
      </c>
      <c r="T16" s="144">
        <f>SUM(R16+S16)</f>
        <v>117307538.5</v>
      </c>
      <c r="U16" s="157">
        <v>115811780.48999999</v>
      </c>
      <c r="V16" s="157">
        <v>110419158.32000001</v>
      </c>
      <c r="W16" s="144">
        <f>SUM(T16-U16)</f>
        <v>1495758.0100000054</v>
      </c>
      <c r="X16" s="92"/>
      <c r="Y16" s="36"/>
      <c r="Z16" s="203" t="s">
        <v>332</v>
      </c>
      <c r="AA16" s="202">
        <v>121789917</v>
      </c>
      <c r="AB16" s="202">
        <f>+AC16-AA16</f>
        <v>-4482378.5</v>
      </c>
      <c r="AC16" s="202">
        <v>117307538.5</v>
      </c>
      <c r="AD16" s="202">
        <v>115811780.48999999</v>
      </c>
      <c r="AE16" s="202">
        <v>115669720.49000001</v>
      </c>
      <c r="AF16" s="36" t="s">
        <v>332</v>
      </c>
      <c r="AG16" s="36">
        <v>121789917</v>
      </c>
      <c r="AH16" s="36">
        <f>+AI16-AG16</f>
        <v>-4482378.5</v>
      </c>
      <c r="AI16" s="36">
        <v>117307538.5</v>
      </c>
      <c r="AJ16" s="36">
        <v>115811780.48999999</v>
      </c>
      <c r="AK16" s="36">
        <v>115669720.49000001</v>
      </c>
      <c r="AL16" s="36" t="s">
        <v>270</v>
      </c>
      <c r="AM16" s="36" t="s">
        <v>271</v>
      </c>
      <c r="AN16" s="36" t="s">
        <v>272</v>
      </c>
      <c r="AO16" s="36" t="s">
        <v>274</v>
      </c>
      <c r="AP16" s="36" t="s">
        <v>276</v>
      </c>
      <c r="AQ16" s="36"/>
      <c r="AR16" s="36"/>
      <c r="AS16" s="36"/>
      <c r="AT16" s="36"/>
      <c r="AU16" s="36"/>
      <c r="AV16" s="36"/>
      <c r="AW16" s="36"/>
      <c r="AX16" s="36"/>
      <c r="AY16" s="36"/>
      <c r="AZ16" s="36"/>
      <c r="BA16" s="36"/>
      <c r="BB16" s="36"/>
      <c r="BC16" s="36"/>
      <c r="BD16" s="36"/>
      <c r="BE16" s="36"/>
      <c r="BF16" s="36"/>
    </row>
    <row r="17" spans="1:59" s="37" customFormat="1" ht="11.4" customHeight="1">
      <c r="A17" s="89"/>
      <c r="B17" s="89"/>
      <c r="C17" s="149"/>
      <c r="D17" s="135" t="s">
        <v>32</v>
      </c>
      <c r="E17" s="145"/>
      <c r="F17" s="145"/>
      <c r="G17" s="145"/>
      <c r="H17" s="145"/>
      <c r="I17" s="145"/>
      <c r="J17" s="145"/>
      <c r="K17" s="145"/>
      <c r="L17" s="145"/>
      <c r="M17" s="145"/>
      <c r="N17" s="145"/>
      <c r="O17" s="145"/>
      <c r="P17" s="145"/>
      <c r="Q17" s="145"/>
      <c r="R17" s="158">
        <v>65989990</v>
      </c>
      <c r="S17" s="158">
        <v>-4857610.200000003</v>
      </c>
      <c r="T17" s="146">
        <f>SUM(R17+S17)</f>
        <v>61132379.799999997</v>
      </c>
      <c r="U17" s="158">
        <v>60797329.419999994</v>
      </c>
      <c r="V17" s="158">
        <v>43205123.929999992</v>
      </c>
      <c r="W17" s="146">
        <f>SUM(T17-U17)</f>
        <v>335050.38000000268</v>
      </c>
      <c r="X17" s="92"/>
      <c r="Y17" s="36"/>
      <c r="Z17" s="203" t="s">
        <v>333</v>
      </c>
      <c r="AA17" s="202">
        <v>65989990</v>
      </c>
      <c r="AB17" s="202">
        <f>+AC17-AA17</f>
        <v>-4857610.200000003</v>
      </c>
      <c r="AC17" s="202">
        <v>61132379.799999997</v>
      </c>
      <c r="AD17" s="202">
        <v>60797329.419999994</v>
      </c>
      <c r="AE17" s="202">
        <v>60442280.119999997</v>
      </c>
      <c r="AF17" s="36" t="s">
        <v>333</v>
      </c>
      <c r="AG17" s="36">
        <v>65989990</v>
      </c>
      <c r="AH17" s="36">
        <f t="shared" ref="AH17:AH39" si="0">+AI17-AG17</f>
        <v>-4857610.200000003</v>
      </c>
      <c r="AI17" s="36">
        <v>61132379.799999997</v>
      </c>
      <c r="AJ17" s="36">
        <v>60797329.419999994</v>
      </c>
      <c r="AK17" s="36">
        <v>60442280.119999997</v>
      </c>
      <c r="AL17" s="36"/>
      <c r="AM17" s="36"/>
      <c r="AN17" s="36"/>
      <c r="AO17" s="36"/>
      <c r="AP17" s="36"/>
      <c r="AQ17" s="36"/>
      <c r="AR17" s="36"/>
      <c r="AS17" s="36"/>
      <c r="AT17" s="36"/>
      <c r="AU17" s="36"/>
      <c r="AV17" s="36"/>
      <c r="AW17" s="36"/>
      <c r="AX17" s="36"/>
      <c r="AY17" s="36"/>
      <c r="AZ17" s="36"/>
      <c r="BA17" s="36"/>
      <c r="BB17" s="36"/>
      <c r="BC17" s="36"/>
      <c r="BD17" s="36"/>
      <c r="BE17" s="36"/>
      <c r="BF17" s="36"/>
    </row>
    <row r="18" spans="1:59" s="37" customFormat="1" ht="6.9" customHeight="1">
      <c r="A18" s="89"/>
      <c r="B18" s="89"/>
      <c r="C18" s="149"/>
      <c r="D18" s="89"/>
      <c r="E18" s="89"/>
      <c r="F18" s="89"/>
      <c r="G18" s="89"/>
      <c r="H18" s="89"/>
      <c r="I18" s="89"/>
      <c r="J18" s="89"/>
      <c r="K18" s="89"/>
      <c r="L18" s="89"/>
      <c r="M18" s="89"/>
      <c r="N18" s="89"/>
      <c r="O18" s="89"/>
      <c r="P18" s="89"/>
      <c r="Q18" s="89"/>
      <c r="R18" s="92"/>
      <c r="S18" s="92"/>
      <c r="T18" s="97"/>
      <c r="U18" s="92"/>
      <c r="V18" s="92"/>
      <c r="W18" s="97"/>
      <c r="X18" s="92"/>
      <c r="Y18" s="36"/>
      <c r="Z18" s="36"/>
      <c r="AA18" s="36"/>
      <c r="AB18" s="36"/>
      <c r="AC18" s="36"/>
      <c r="AD18" s="36"/>
      <c r="AE18" s="36"/>
      <c r="AH18" s="36"/>
      <c r="AQ18" s="36"/>
      <c r="AR18" s="36"/>
      <c r="AS18" s="36"/>
      <c r="AT18" s="36"/>
      <c r="AU18" s="36"/>
      <c r="AV18" s="36"/>
      <c r="AW18" s="36"/>
      <c r="AX18" s="36"/>
      <c r="AY18" s="36"/>
      <c r="AZ18" s="36"/>
      <c r="BA18" s="36"/>
      <c r="BB18" s="36"/>
      <c r="BC18" s="36"/>
      <c r="BD18" s="36"/>
      <c r="BE18" s="36"/>
      <c r="BF18" s="36"/>
    </row>
    <row r="19" spans="1:59" s="37" customFormat="1" ht="10.199999999999999" customHeight="1">
      <c r="A19" s="89"/>
      <c r="B19" s="89"/>
      <c r="C19" s="155" t="s">
        <v>33</v>
      </c>
      <c r="D19" s="93"/>
      <c r="E19" s="93"/>
      <c r="F19" s="93"/>
      <c r="G19" s="93"/>
      <c r="H19" s="93"/>
      <c r="I19" s="93"/>
      <c r="J19" s="93"/>
      <c r="K19" s="93"/>
      <c r="L19" s="93"/>
      <c r="M19" s="93"/>
      <c r="N19" s="93"/>
      <c r="O19" s="93"/>
      <c r="P19" s="93"/>
      <c r="Q19" s="93"/>
      <c r="R19" s="156">
        <f>SUM(R21+R22+R23+R24+R25+R26+R27+R28)</f>
        <v>2449914539</v>
      </c>
      <c r="S19" s="156">
        <f>SUM(S21+S22+S23+S24+S25+S26+S27+S28)</f>
        <v>106132708.52000092</v>
      </c>
      <c r="T19" s="96">
        <f>SUM(R19+S19)</f>
        <v>2556047247.5200009</v>
      </c>
      <c r="U19" s="156">
        <f>SUM(U21+U22+U23+U24+U25+U26+U27+U28)</f>
        <v>2553142069.21</v>
      </c>
      <c r="V19" s="156">
        <f>SUM(V21+V22+V23+V24+V25+V26+V27+V28)</f>
        <v>2552961569.21</v>
      </c>
      <c r="W19" s="96">
        <f>SUM(T19-U19)</f>
        <v>2905178.3100008965</v>
      </c>
      <c r="X19" s="92"/>
      <c r="Y19" s="36"/>
      <c r="Z19" s="36"/>
      <c r="AA19" s="36"/>
      <c r="AB19" s="36"/>
      <c r="AC19" s="36"/>
      <c r="AD19" s="36"/>
      <c r="AE19" s="36"/>
      <c r="AH19" s="36"/>
      <c r="AQ19" s="36"/>
      <c r="AR19" s="36"/>
      <c r="AS19" s="36"/>
      <c r="AT19" s="36"/>
      <c r="AU19" s="36"/>
      <c r="AV19" s="36"/>
      <c r="AW19" s="36"/>
      <c r="AX19" s="36"/>
      <c r="AY19" s="36"/>
      <c r="AZ19" s="36"/>
      <c r="BA19" s="36"/>
      <c r="BB19" s="36"/>
      <c r="BC19" s="36"/>
      <c r="BD19" s="36"/>
      <c r="BE19" s="36"/>
      <c r="BF19" s="36"/>
    </row>
    <row r="20" spans="1:59" s="37" customFormat="1" ht="6.9" customHeight="1">
      <c r="A20" s="89"/>
      <c r="B20" s="89"/>
      <c r="C20" s="149"/>
      <c r="D20" s="89"/>
      <c r="E20" s="89"/>
      <c r="F20" s="89"/>
      <c r="G20" s="89"/>
      <c r="H20" s="89"/>
      <c r="I20" s="89"/>
      <c r="J20" s="89"/>
      <c r="K20" s="89"/>
      <c r="L20" s="89"/>
      <c r="M20" s="89"/>
      <c r="N20" s="89"/>
      <c r="O20" s="89"/>
      <c r="P20" s="89"/>
      <c r="Q20" s="89"/>
      <c r="R20" s="92"/>
      <c r="S20" s="92"/>
      <c r="T20" s="97"/>
      <c r="U20" s="92"/>
      <c r="V20" s="92"/>
      <c r="W20" s="97"/>
      <c r="X20" s="92"/>
      <c r="Y20" s="36"/>
      <c r="Z20" s="36"/>
      <c r="AA20" s="36"/>
      <c r="AB20" s="36"/>
      <c r="AC20" s="36"/>
      <c r="AD20" s="36"/>
      <c r="AE20" s="36"/>
      <c r="AH20" s="36"/>
      <c r="AQ20" s="36"/>
      <c r="AR20" s="36"/>
      <c r="AS20" s="36"/>
      <c r="AT20" s="36"/>
      <c r="AU20" s="36"/>
      <c r="AV20" s="36"/>
      <c r="AW20" s="36"/>
      <c r="AX20" s="36"/>
      <c r="AY20" s="36"/>
      <c r="AZ20" s="36"/>
      <c r="BA20" s="36"/>
      <c r="BB20" s="36"/>
      <c r="BC20" s="36"/>
      <c r="BD20" s="36"/>
      <c r="BE20" s="36"/>
      <c r="BF20" s="36"/>
    </row>
    <row r="21" spans="1:59" s="37" customFormat="1" ht="11.4" customHeight="1">
      <c r="A21" s="89"/>
      <c r="B21" s="89"/>
      <c r="C21" s="149"/>
      <c r="D21" s="134" t="s">
        <v>34</v>
      </c>
      <c r="E21" s="93"/>
      <c r="F21" s="93"/>
      <c r="G21" s="93"/>
      <c r="H21" s="93"/>
      <c r="I21" s="93"/>
      <c r="J21" s="93"/>
      <c r="K21" s="93"/>
      <c r="L21" s="93"/>
      <c r="M21" s="93"/>
      <c r="N21" s="93"/>
      <c r="O21" s="93"/>
      <c r="P21" s="93"/>
      <c r="Q21" s="93"/>
      <c r="R21" s="157">
        <v>1394838731</v>
      </c>
      <c r="S21" s="157">
        <v>48248665.520000458</v>
      </c>
      <c r="T21" s="144">
        <f t="shared" ref="T21:T28" si="1">SUM(R21+S21)</f>
        <v>1443087396.5200005</v>
      </c>
      <c r="U21" s="157">
        <v>1441703374.0999997</v>
      </c>
      <c r="V21" s="157">
        <v>1441522874.0999997</v>
      </c>
      <c r="W21" s="144">
        <f t="shared" ref="W21:W28" si="2">SUM(T21-U21)</f>
        <v>1384022.4200007915</v>
      </c>
      <c r="X21" s="92"/>
      <c r="Y21" s="36"/>
      <c r="Z21" s="203" t="s">
        <v>334</v>
      </c>
      <c r="AA21" s="202">
        <v>1394838731</v>
      </c>
      <c r="AB21" s="202">
        <f t="shared" ref="AB21:AB39" si="3">+AC21-AA21</f>
        <v>48248665.520000458</v>
      </c>
      <c r="AC21" s="202">
        <v>1443087396.5200005</v>
      </c>
      <c r="AD21" s="202">
        <v>1441703374.0999997</v>
      </c>
      <c r="AE21" s="202">
        <v>1441703374.0999997</v>
      </c>
      <c r="AF21" s="36" t="s">
        <v>334</v>
      </c>
      <c r="AG21" s="36">
        <v>1394838731</v>
      </c>
      <c r="AH21" s="36">
        <f t="shared" si="0"/>
        <v>48248665.520000458</v>
      </c>
      <c r="AI21" s="36">
        <v>1443087396.5200005</v>
      </c>
      <c r="AJ21" s="36">
        <v>1441703374.0999997</v>
      </c>
      <c r="AK21" s="36">
        <v>1441703374.0999997</v>
      </c>
      <c r="AQ21" s="36"/>
      <c r="AR21" s="36"/>
      <c r="AS21" s="36"/>
      <c r="AT21" s="36"/>
      <c r="AU21" s="36"/>
      <c r="AV21" s="36"/>
      <c r="AW21" s="36"/>
      <c r="AX21" s="36"/>
      <c r="AY21" s="36"/>
      <c r="AZ21" s="36"/>
      <c r="BA21" s="36"/>
      <c r="BB21" s="36"/>
      <c r="BC21" s="36"/>
      <c r="BD21" s="36"/>
      <c r="BE21" s="36"/>
      <c r="BF21" s="36"/>
      <c r="BG21" s="36"/>
    </row>
    <row r="22" spans="1:59" s="37" customFormat="1" ht="11.4" customHeight="1">
      <c r="A22" s="89"/>
      <c r="B22" s="89"/>
      <c r="C22" s="89"/>
      <c r="D22" s="135" t="s">
        <v>35</v>
      </c>
      <c r="E22" s="145"/>
      <c r="F22" s="145"/>
      <c r="G22" s="145"/>
      <c r="H22" s="145"/>
      <c r="I22" s="145"/>
      <c r="J22" s="145"/>
      <c r="K22" s="145"/>
      <c r="L22" s="145"/>
      <c r="M22" s="145"/>
      <c r="N22" s="145"/>
      <c r="O22" s="145"/>
      <c r="P22" s="145"/>
      <c r="Q22" s="159"/>
      <c r="R22" s="158"/>
      <c r="S22" s="158"/>
      <c r="T22" s="146">
        <f t="shared" si="1"/>
        <v>0</v>
      </c>
      <c r="U22" s="158"/>
      <c r="V22" s="158"/>
      <c r="W22" s="146">
        <f t="shared" si="2"/>
        <v>0</v>
      </c>
      <c r="X22" s="92"/>
      <c r="Y22" s="36"/>
      <c r="Z22" s="36"/>
      <c r="AA22" s="36"/>
      <c r="AB22" s="202"/>
      <c r="AC22" s="36"/>
      <c r="AD22" s="36"/>
      <c r="AE22" s="36"/>
      <c r="AH22" s="36"/>
      <c r="AQ22" s="36"/>
      <c r="AR22" s="36"/>
      <c r="AS22" s="36"/>
      <c r="AT22" s="36"/>
      <c r="AU22" s="36"/>
      <c r="AV22" s="36"/>
      <c r="AW22" s="36"/>
      <c r="AX22" s="36"/>
      <c r="AY22" s="36"/>
      <c r="AZ22" s="36"/>
      <c r="BA22" s="36"/>
      <c r="BB22" s="36"/>
      <c r="BC22" s="36"/>
      <c r="BD22" s="36"/>
      <c r="BE22" s="36"/>
      <c r="BF22" s="36"/>
      <c r="BG22" s="36"/>
    </row>
    <row r="23" spans="1:59" s="37" customFormat="1" ht="11.4" customHeight="1">
      <c r="A23" s="89"/>
      <c r="B23" s="89"/>
      <c r="C23" s="149"/>
      <c r="D23" s="135" t="s">
        <v>225</v>
      </c>
      <c r="E23" s="145"/>
      <c r="F23" s="145"/>
      <c r="G23" s="145"/>
      <c r="H23" s="145"/>
      <c r="I23" s="145"/>
      <c r="J23" s="145"/>
      <c r="K23" s="145"/>
      <c r="L23" s="145"/>
      <c r="M23" s="145"/>
      <c r="N23" s="145"/>
      <c r="O23" s="145"/>
      <c r="P23" s="145"/>
      <c r="Q23" s="159"/>
      <c r="R23" s="158"/>
      <c r="S23" s="158"/>
      <c r="T23" s="146">
        <f t="shared" si="1"/>
        <v>0</v>
      </c>
      <c r="U23" s="158"/>
      <c r="V23" s="158"/>
      <c r="W23" s="146">
        <f t="shared" si="2"/>
        <v>0</v>
      </c>
      <c r="X23" s="92"/>
      <c r="Y23" s="36"/>
      <c r="Z23" s="36"/>
      <c r="AA23" s="36"/>
      <c r="AB23" s="202"/>
      <c r="AC23" s="36"/>
      <c r="AD23" s="36"/>
      <c r="AE23" s="36"/>
      <c r="AH23" s="36"/>
      <c r="AQ23" s="36"/>
      <c r="AR23" s="36"/>
      <c r="AS23" s="36"/>
      <c r="AT23" s="36"/>
      <c r="AU23" s="36"/>
      <c r="AV23" s="36"/>
      <c r="AW23" s="36"/>
      <c r="AX23" s="36"/>
      <c r="AY23" s="36"/>
      <c r="AZ23" s="36"/>
      <c r="BA23" s="36"/>
      <c r="BB23" s="36"/>
      <c r="BC23" s="36"/>
      <c r="BD23" s="36"/>
      <c r="BE23" s="36"/>
      <c r="BF23" s="36"/>
      <c r="BG23" s="36"/>
    </row>
    <row r="24" spans="1:59" s="37" customFormat="1" ht="11.4" customHeight="1">
      <c r="A24" s="89"/>
      <c r="B24" s="89"/>
      <c r="C24" s="149"/>
      <c r="D24" s="135" t="s">
        <v>226</v>
      </c>
      <c r="E24" s="145"/>
      <c r="F24" s="145"/>
      <c r="G24" s="145"/>
      <c r="H24" s="145"/>
      <c r="I24" s="145"/>
      <c r="J24" s="145"/>
      <c r="K24" s="145"/>
      <c r="L24" s="145"/>
      <c r="M24" s="145"/>
      <c r="N24" s="145"/>
      <c r="O24" s="145"/>
      <c r="P24" s="145"/>
      <c r="Q24" s="159"/>
      <c r="R24" s="158">
        <v>35776852</v>
      </c>
      <c r="S24" s="158">
        <v>41266866.989999995</v>
      </c>
      <c r="T24" s="146">
        <f t="shared" si="1"/>
        <v>77043718.989999995</v>
      </c>
      <c r="U24" s="158">
        <v>77039566.480000004</v>
      </c>
      <c r="V24" s="158">
        <v>77039566.480000004</v>
      </c>
      <c r="W24" s="146">
        <f t="shared" si="2"/>
        <v>4152.5099999904633</v>
      </c>
      <c r="X24" s="92"/>
      <c r="Y24" s="36"/>
      <c r="Z24" s="203" t="s">
        <v>335</v>
      </c>
      <c r="AA24" s="202">
        <v>35776852</v>
      </c>
      <c r="AB24" s="202">
        <f t="shared" si="3"/>
        <v>41266866.989999995</v>
      </c>
      <c r="AC24" s="202">
        <v>77043718.989999995</v>
      </c>
      <c r="AD24" s="202">
        <v>77039566.480000004</v>
      </c>
      <c r="AE24" s="202">
        <v>77039566.480000004</v>
      </c>
      <c r="AF24" s="36" t="s">
        <v>335</v>
      </c>
      <c r="AG24" s="36">
        <v>35776852</v>
      </c>
      <c r="AH24" s="36">
        <f t="shared" si="0"/>
        <v>41266866.989999995</v>
      </c>
      <c r="AI24" s="36">
        <v>77043718.989999995</v>
      </c>
      <c r="AJ24" s="36">
        <v>77039566.480000004</v>
      </c>
      <c r="AK24" s="36">
        <v>77039566.480000004</v>
      </c>
      <c r="AQ24" s="36"/>
      <c r="AR24" s="36"/>
      <c r="AS24" s="36"/>
      <c r="AT24" s="36"/>
      <c r="AU24" s="36"/>
      <c r="AV24" s="36"/>
      <c r="AW24" s="36"/>
      <c r="AX24" s="36"/>
      <c r="AY24" s="36"/>
      <c r="AZ24" s="36"/>
      <c r="BA24" s="36"/>
      <c r="BB24" s="36"/>
      <c r="BC24" s="36"/>
      <c r="BD24" s="36"/>
      <c r="BE24" s="36"/>
      <c r="BF24" s="36"/>
      <c r="BG24" s="36"/>
    </row>
    <row r="25" spans="1:59" s="37" customFormat="1" ht="11.4" customHeight="1">
      <c r="A25" s="89"/>
      <c r="B25" s="89"/>
      <c r="C25" s="149"/>
      <c r="D25" s="135" t="s">
        <v>227</v>
      </c>
      <c r="E25" s="145"/>
      <c r="F25" s="145"/>
      <c r="G25" s="145"/>
      <c r="H25" s="145"/>
      <c r="I25" s="145"/>
      <c r="J25" s="145"/>
      <c r="K25" s="145"/>
      <c r="L25" s="145"/>
      <c r="M25" s="145"/>
      <c r="N25" s="145"/>
      <c r="O25" s="145"/>
      <c r="P25" s="145"/>
      <c r="Q25" s="145"/>
      <c r="R25" s="158"/>
      <c r="S25" s="158"/>
      <c r="T25" s="146">
        <f t="shared" si="1"/>
        <v>0</v>
      </c>
      <c r="U25" s="158"/>
      <c r="V25" s="158"/>
      <c r="W25" s="146">
        <f t="shared" si="2"/>
        <v>0</v>
      </c>
      <c r="X25" s="92"/>
      <c r="Y25" s="36"/>
      <c r="Z25" s="36"/>
      <c r="AA25" s="36"/>
      <c r="AB25" s="202"/>
      <c r="AC25" s="36"/>
      <c r="AD25" s="36"/>
      <c r="AE25" s="36"/>
      <c r="AH25" s="36"/>
      <c r="AL25" s="36" t="s">
        <v>279</v>
      </c>
      <c r="AM25" s="36">
        <v>2886833942</v>
      </c>
      <c r="AN25" s="36">
        <v>2990728371.6900015</v>
      </c>
      <c r="AO25" s="36">
        <v>2982584636.5499992</v>
      </c>
      <c r="AP25" s="36">
        <v>2982087527.249999</v>
      </c>
      <c r="AQ25" s="36"/>
      <c r="AR25" s="36"/>
      <c r="AS25" s="36"/>
      <c r="AT25" s="36"/>
      <c r="AU25" s="36"/>
      <c r="AV25" s="36"/>
      <c r="AW25" s="36"/>
      <c r="AX25" s="36"/>
      <c r="AY25" s="36"/>
      <c r="AZ25" s="36"/>
      <c r="BA25" s="36"/>
      <c r="BB25" s="36"/>
      <c r="BC25" s="36"/>
      <c r="BD25" s="36"/>
      <c r="BE25" s="36"/>
      <c r="BF25" s="36"/>
      <c r="BG25" s="36"/>
    </row>
    <row r="26" spans="1:59" s="37" customFormat="1" ht="11.4" customHeight="1">
      <c r="A26" s="89"/>
      <c r="B26" s="89"/>
      <c r="C26" s="149"/>
      <c r="D26" s="135" t="s">
        <v>228</v>
      </c>
      <c r="E26" s="145"/>
      <c r="F26" s="145"/>
      <c r="G26" s="145"/>
      <c r="H26" s="145"/>
      <c r="I26" s="145"/>
      <c r="J26" s="145"/>
      <c r="K26" s="145"/>
      <c r="L26" s="145"/>
      <c r="M26" s="145"/>
      <c r="N26" s="145"/>
      <c r="O26" s="145"/>
      <c r="P26" s="145"/>
      <c r="Q26" s="145"/>
      <c r="R26" s="158"/>
      <c r="S26" s="158"/>
      <c r="T26" s="146">
        <f t="shared" si="1"/>
        <v>0</v>
      </c>
      <c r="U26" s="158"/>
      <c r="V26" s="158"/>
      <c r="W26" s="146">
        <f t="shared" si="2"/>
        <v>0</v>
      </c>
      <c r="X26" s="92"/>
      <c r="Y26" s="36"/>
      <c r="Z26" s="36"/>
      <c r="AA26" s="36"/>
      <c r="AB26" s="202"/>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row>
    <row r="27" spans="1:59" s="37" customFormat="1" ht="11.4" customHeight="1">
      <c r="A27" s="89"/>
      <c r="B27" s="89"/>
      <c r="C27" s="149"/>
      <c r="D27" s="135" t="s">
        <v>36</v>
      </c>
      <c r="E27" s="145"/>
      <c r="F27" s="145"/>
      <c r="G27" s="145"/>
      <c r="H27" s="145"/>
      <c r="I27" s="145"/>
      <c r="J27" s="145"/>
      <c r="K27" s="145"/>
      <c r="L27" s="145"/>
      <c r="M27" s="145"/>
      <c r="N27" s="145"/>
      <c r="O27" s="145"/>
      <c r="P27" s="145"/>
      <c r="Q27" s="145"/>
      <c r="R27" s="158">
        <v>115473358</v>
      </c>
      <c r="S27" s="158">
        <v>0</v>
      </c>
      <c r="T27" s="146">
        <f t="shared" si="1"/>
        <v>115473358</v>
      </c>
      <c r="U27" s="158">
        <v>114203355.65000001</v>
      </c>
      <c r="V27" s="158">
        <v>114203355.65000001</v>
      </c>
      <c r="W27" s="146">
        <f t="shared" si="2"/>
        <v>1270002.349999994</v>
      </c>
      <c r="X27" s="92"/>
      <c r="Y27" s="36"/>
      <c r="Z27" s="203" t="s">
        <v>339</v>
      </c>
      <c r="AA27" s="201">
        <v>115473358</v>
      </c>
      <c r="AB27" s="202">
        <f t="shared" si="3"/>
        <v>0</v>
      </c>
      <c r="AC27" s="201">
        <v>115473358</v>
      </c>
      <c r="AD27" s="201">
        <v>114203355.65000001</v>
      </c>
      <c r="AE27" s="201">
        <v>114203355.65000001</v>
      </c>
      <c r="AF27" s="36" t="s">
        <v>339</v>
      </c>
      <c r="AG27" s="36">
        <v>115473358</v>
      </c>
      <c r="AH27" s="36">
        <f t="shared" si="0"/>
        <v>0</v>
      </c>
      <c r="AI27" s="36">
        <v>115473358</v>
      </c>
      <c r="AJ27" s="36">
        <v>114203355.65000001</v>
      </c>
      <c r="AK27" s="36">
        <v>114203355.65000001</v>
      </c>
      <c r="AL27" s="36"/>
      <c r="AM27" s="36"/>
      <c r="AN27" s="36"/>
      <c r="AO27" s="36"/>
      <c r="AP27" s="36"/>
      <c r="AQ27" s="36"/>
      <c r="AR27" s="36"/>
      <c r="AS27" s="36"/>
      <c r="AT27" s="36"/>
      <c r="AU27" s="36"/>
      <c r="AV27" s="36"/>
      <c r="AW27" s="36"/>
      <c r="AX27" s="36"/>
      <c r="AY27" s="36"/>
      <c r="AZ27" s="36"/>
      <c r="BA27" s="36"/>
      <c r="BB27" s="36"/>
      <c r="BC27" s="36"/>
      <c r="BD27" s="36"/>
      <c r="BE27" s="36"/>
      <c r="BF27" s="36"/>
      <c r="BG27" s="36"/>
    </row>
    <row r="28" spans="1:59" s="37" customFormat="1" ht="11.4" customHeight="1">
      <c r="A28" s="89"/>
      <c r="B28" s="89"/>
      <c r="C28" s="149"/>
      <c r="D28" s="135" t="s">
        <v>37</v>
      </c>
      <c r="E28" s="145"/>
      <c r="F28" s="145"/>
      <c r="G28" s="145"/>
      <c r="H28" s="145"/>
      <c r="I28" s="145"/>
      <c r="J28" s="145"/>
      <c r="K28" s="145"/>
      <c r="L28" s="145"/>
      <c r="M28" s="145"/>
      <c r="N28" s="145"/>
      <c r="O28" s="145"/>
      <c r="P28" s="145"/>
      <c r="Q28" s="145"/>
      <c r="R28" s="158">
        <v>903825598</v>
      </c>
      <c r="S28" s="158">
        <v>16617176.010000467</v>
      </c>
      <c r="T28" s="146">
        <f t="shared" si="1"/>
        <v>920442774.01000047</v>
      </c>
      <c r="U28" s="158">
        <v>920195772.98000002</v>
      </c>
      <c r="V28" s="158">
        <v>920195772.98000002</v>
      </c>
      <c r="W28" s="146">
        <f t="shared" si="2"/>
        <v>247001.03000044823</v>
      </c>
      <c r="X28" s="92"/>
      <c r="Y28" s="36"/>
      <c r="Z28" s="203" t="s">
        <v>336</v>
      </c>
      <c r="AA28" s="202">
        <v>903825598</v>
      </c>
      <c r="AB28" s="202">
        <f t="shared" si="3"/>
        <v>16617176.010000467</v>
      </c>
      <c r="AC28" s="202">
        <v>920442774.01000047</v>
      </c>
      <c r="AD28" s="202">
        <v>920195772.98000002</v>
      </c>
      <c r="AE28" s="202">
        <v>920195772.98000002</v>
      </c>
      <c r="AF28" s="36" t="s">
        <v>336</v>
      </c>
      <c r="AG28" s="36">
        <v>903825598</v>
      </c>
      <c r="AH28" s="36">
        <f t="shared" si="0"/>
        <v>16617176.010000467</v>
      </c>
      <c r="AI28" s="36">
        <v>920442774.01000047</v>
      </c>
      <c r="AJ28" s="36">
        <v>920195772.98000002</v>
      </c>
      <c r="AK28" s="36">
        <v>920195772.98000002</v>
      </c>
      <c r="AL28" s="36"/>
      <c r="AM28" s="36"/>
      <c r="AN28" s="36"/>
      <c r="AO28" s="36"/>
      <c r="AP28" s="36"/>
      <c r="AQ28" s="36"/>
      <c r="AR28" s="36"/>
      <c r="AS28" s="36"/>
      <c r="AT28" s="36"/>
      <c r="AU28" s="36"/>
      <c r="AV28" s="36"/>
      <c r="AW28" s="36"/>
      <c r="AX28" s="36"/>
      <c r="AY28" s="36"/>
      <c r="AZ28" s="36"/>
      <c r="BA28" s="36"/>
      <c r="BB28" s="36"/>
      <c r="BC28" s="36"/>
      <c r="BD28" s="36"/>
      <c r="BE28" s="36"/>
      <c r="BF28" s="36"/>
      <c r="BG28" s="36"/>
    </row>
    <row r="29" spans="1:59" s="37" customFormat="1" ht="6.9" customHeight="1">
      <c r="A29" s="89"/>
      <c r="B29" s="89"/>
      <c r="C29" s="149"/>
      <c r="D29" s="89"/>
      <c r="E29" s="89"/>
      <c r="F29" s="89"/>
      <c r="G29" s="89"/>
      <c r="H29" s="89"/>
      <c r="I29" s="89"/>
      <c r="J29" s="89"/>
      <c r="K29" s="89"/>
      <c r="L29" s="89"/>
      <c r="M29" s="89"/>
      <c r="N29" s="89"/>
      <c r="O29" s="89"/>
      <c r="P29" s="89"/>
      <c r="Q29" s="89"/>
      <c r="R29" s="92"/>
      <c r="S29" s="92"/>
      <c r="T29" s="97"/>
      <c r="U29" s="92"/>
      <c r="V29" s="92"/>
      <c r="W29" s="97"/>
      <c r="X29" s="92"/>
      <c r="Y29" s="36"/>
      <c r="Z29" s="36"/>
      <c r="AA29" s="36"/>
      <c r="AB29" s="202"/>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row>
    <row r="30" spans="1:59" s="37" customFormat="1" ht="10.199999999999999" customHeight="1">
      <c r="A30" s="89"/>
      <c r="B30" s="89"/>
      <c r="C30" s="155" t="s">
        <v>38</v>
      </c>
      <c r="D30" s="93"/>
      <c r="E30" s="93"/>
      <c r="F30" s="93"/>
      <c r="G30" s="93"/>
      <c r="H30" s="93"/>
      <c r="I30" s="93"/>
      <c r="J30" s="93"/>
      <c r="K30" s="93"/>
      <c r="L30" s="93"/>
      <c r="M30" s="93"/>
      <c r="N30" s="93"/>
      <c r="O30" s="93"/>
      <c r="P30" s="93"/>
      <c r="Q30" s="93"/>
      <c r="R30" s="156">
        <f>SUM(R32+R33+R34)</f>
        <v>230020921</v>
      </c>
      <c r="S30" s="156">
        <f>SUM(S32+S33+S34)</f>
        <v>7219798.8400000036</v>
      </c>
      <c r="T30" s="96">
        <f>SUM(R30+S30)</f>
        <v>237240719.84</v>
      </c>
      <c r="U30" s="156">
        <f>SUM(U32+U33+U34)</f>
        <v>233849203.43000001</v>
      </c>
      <c r="V30" s="156">
        <f>SUM(V32+V33+V34)</f>
        <v>233849203.43000001</v>
      </c>
      <c r="W30" s="96">
        <f>SUM(T30-U30)</f>
        <v>3391516.4099999964</v>
      </c>
      <c r="X30" s="92"/>
      <c r="Y30" s="36"/>
      <c r="Z30" s="36"/>
      <c r="AA30" s="36"/>
      <c r="AB30" s="202"/>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row>
    <row r="31" spans="1:59" s="37" customFormat="1" ht="6.9" customHeight="1">
      <c r="A31" s="89"/>
      <c r="B31" s="89"/>
      <c r="C31" s="149"/>
      <c r="D31" s="89"/>
      <c r="E31" s="89"/>
      <c r="F31" s="89"/>
      <c r="G31" s="89"/>
      <c r="H31" s="89"/>
      <c r="I31" s="89"/>
      <c r="J31" s="89"/>
      <c r="K31" s="89"/>
      <c r="L31" s="89"/>
      <c r="M31" s="89"/>
      <c r="N31" s="89"/>
      <c r="O31" s="89"/>
      <c r="P31" s="89"/>
      <c r="Q31" s="89"/>
      <c r="R31" s="92"/>
      <c r="S31" s="92"/>
      <c r="T31" s="97"/>
      <c r="U31" s="92"/>
      <c r="V31" s="92"/>
      <c r="W31" s="97"/>
      <c r="X31" s="92"/>
      <c r="Y31" s="36"/>
      <c r="Z31" s="36"/>
      <c r="AA31" s="36"/>
      <c r="AB31" s="202"/>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row>
    <row r="32" spans="1:59" s="37" customFormat="1" ht="11.4" customHeight="1">
      <c r="A32" s="89"/>
      <c r="B32" s="89"/>
      <c r="C32" s="149"/>
      <c r="D32" s="134" t="s">
        <v>229</v>
      </c>
      <c r="E32" s="93"/>
      <c r="F32" s="93"/>
      <c r="G32" s="93"/>
      <c r="H32" s="93"/>
      <c r="I32" s="93"/>
      <c r="J32" s="93"/>
      <c r="K32" s="93"/>
      <c r="L32" s="93"/>
      <c r="M32" s="93"/>
      <c r="N32" s="93"/>
      <c r="O32" s="93"/>
      <c r="P32" s="93"/>
      <c r="Q32" s="94"/>
      <c r="R32" s="157">
        <v>230020921</v>
      </c>
      <c r="S32" s="157">
        <v>7219798.8400000036</v>
      </c>
      <c r="T32" s="144">
        <f>SUM(R32+S32)</f>
        <v>237240719.84</v>
      </c>
      <c r="U32" s="157">
        <v>233849203.43000001</v>
      </c>
      <c r="V32" s="157">
        <v>233849203.43000001</v>
      </c>
      <c r="W32" s="144">
        <f>SUM(T32-U32)</f>
        <v>3391516.4099999964</v>
      </c>
      <c r="X32" s="92"/>
      <c r="Y32" s="36"/>
      <c r="Z32" s="203" t="s">
        <v>337</v>
      </c>
      <c r="AA32" s="201">
        <v>230020921</v>
      </c>
      <c r="AB32" s="202">
        <f t="shared" si="3"/>
        <v>7219798.8400000036</v>
      </c>
      <c r="AC32" s="201">
        <v>237240719.84</v>
      </c>
      <c r="AD32" s="201">
        <v>233849203.43000001</v>
      </c>
      <c r="AE32" s="201">
        <v>233849203.43000001</v>
      </c>
      <c r="AF32" s="36" t="s">
        <v>337</v>
      </c>
      <c r="AG32" s="36">
        <v>230020921</v>
      </c>
      <c r="AH32" s="36">
        <f t="shared" si="0"/>
        <v>7219798.8400000036</v>
      </c>
      <c r="AI32" s="36">
        <v>237240719.84</v>
      </c>
      <c r="AJ32" s="36">
        <v>233849203.43000001</v>
      </c>
      <c r="AK32" s="36">
        <v>233849203.43000001</v>
      </c>
      <c r="AL32" s="36"/>
      <c r="AM32" s="36"/>
      <c r="AN32" s="36"/>
      <c r="AO32" s="36"/>
      <c r="AP32" s="36"/>
      <c r="AQ32" s="36"/>
      <c r="AR32" s="36"/>
      <c r="AS32" s="36"/>
      <c r="AT32" s="36"/>
      <c r="AU32" s="36"/>
      <c r="AV32" s="36"/>
      <c r="AW32" s="36"/>
      <c r="AX32" s="36"/>
      <c r="AY32" s="36"/>
      <c r="AZ32" s="36"/>
      <c r="BA32" s="36"/>
      <c r="BB32" s="36"/>
      <c r="BC32" s="36"/>
      <c r="BD32" s="36"/>
      <c r="BE32" s="36"/>
      <c r="BF32" s="36"/>
      <c r="BG32" s="36"/>
    </row>
    <row r="33" spans="1:59" s="37" customFormat="1" ht="11.4" customHeight="1">
      <c r="A33" s="89"/>
      <c r="B33" s="89"/>
      <c r="C33" s="149"/>
      <c r="D33" s="135" t="s">
        <v>230</v>
      </c>
      <c r="E33" s="145"/>
      <c r="F33" s="145"/>
      <c r="G33" s="145"/>
      <c r="H33" s="145"/>
      <c r="I33" s="145"/>
      <c r="J33" s="145"/>
      <c r="K33" s="145"/>
      <c r="L33" s="145"/>
      <c r="M33" s="145"/>
      <c r="N33" s="145"/>
      <c r="O33" s="145"/>
      <c r="P33" s="145"/>
      <c r="Q33" s="159"/>
      <c r="R33" s="158"/>
      <c r="S33" s="158"/>
      <c r="T33" s="146">
        <f>SUM(R33+S33)</f>
        <v>0</v>
      </c>
      <c r="U33" s="158"/>
      <c r="V33" s="158"/>
      <c r="W33" s="146">
        <f>SUM(T33-U33)</f>
        <v>0</v>
      </c>
      <c r="X33" s="92"/>
      <c r="Y33" s="36"/>
      <c r="Z33" s="36"/>
      <c r="AA33" s="36"/>
      <c r="AB33" s="202"/>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row>
    <row r="34" spans="1:59" s="37" customFormat="1" ht="11.4" customHeight="1">
      <c r="A34" s="89"/>
      <c r="B34" s="89"/>
      <c r="C34" s="149"/>
      <c r="D34" s="135" t="s">
        <v>231</v>
      </c>
      <c r="E34" s="145"/>
      <c r="F34" s="145"/>
      <c r="G34" s="145"/>
      <c r="H34" s="145"/>
      <c r="I34" s="145"/>
      <c r="J34" s="145"/>
      <c r="K34" s="145"/>
      <c r="L34" s="145"/>
      <c r="M34" s="145"/>
      <c r="N34" s="145"/>
      <c r="O34" s="145"/>
      <c r="P34" s="145"/>
      <c r="Q34" s="159"/>
      <c r="R34" s="158"/>
      <c r="S34" s="158"/>
      <c r="T34" s="146">
        <f>SUM(R34+S34)</f>
        <v>0</v>
      </c>
      <c r="U34" s="158"/>
      <c r="V34" s="158"/>
      <c r="W34" s="146">
        <f>SUM(T34-U34)</f>
        <v>0</v>
      </c>
      <c r="X34" s="92"/>
      <c r="Y34" s="36"/>
      <c r="Z34" s="36"/>
      <c r="AA34" s="36"/>
      <c r="AB34" s="202"/>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row>
    <row r="35" spans="1:59" s="37" customFormat="1" ht="6.9" customHeight="1">
      <c r="A35" s="89"/>
      <c r="B35" s="89"/>
      <c r="C35" s="149"/>
      <c r="D35" s="89"/>
      <c r="E35" s="89"/>
      <c r="F35" s="89"/>
      <c r="G35" s="89"/>
      <c r="H35" s="89"/>
      <c r="I35" s="89"/>
      <c r="J35" s="89"/>
      <c r="K35" s="89"/>
      <c r="L35" s="89"/>
      <c r="M35" s="89"/>
      <c r="N35" s="89"/>
      <c r="O35" s="89"/>
      <c r="P35" s="89"/>
      <c r="Q35" s="89"/>
      <c r="R35" s="92"/>
      <c r="S35" s="92"/>
      <c r="T35" s="97"/>
      <c r="U35" s="92"/>
      <c r="V35" s="92"/>
      <c r="W35" s="97"/>
      <c r="X35" s="92"/>
      <c r="Y35" s="36"/>
      <c r="Z35" s="36"/>
      <c r="AA35" s="36"/>
      <c r="AB35" s="202"/>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row>
    <row r="36" spans="1:59" s="37" customFormat="1" ht="10.199999999999999" customHeight="1">
      <c r="A36" s="89"/>
      <c r="B36" s="89"/>
      <c r="C36" s="155" t="s">
        <v>39</v>
      </c>
      <c r="D36" s="93"/>
      <c r="E36" s="93"/>
      <c r="F36" s="93"/>
      <c r="G36" s="93"/>
      <c r="H36" s="93"/>
      <c r="I36" s="93"/>
      <c r="J36" s="93"/>
      <c r="K36" s="93"/>
      <c r="L36" s="93"/>
      <c r="M36" s="93"/>
      <c r="N36" s="93"/>
      <c r="O36" s="93"/>
      <c r="P36" s="93"/>
      <c r="Q36" s="93"/>
      <c r="R36" s="156">
        <f>SUM(R38+R39)</f>
        <v>19118575</v>
      </c>
      <c r="S36" s="156">
        <f>SUM(S38+S39)</f>
        <v>-118088.96999999508</v>
      </c>
      <c r="T36" s="96">
        <f>SUM(R36+S36)</f>
        <v>19000486.030000005</v>
      </c>
      <c r="U36" s="156">
        <f>SUM(U38+U39)</f>
        <v>18984254.000000004</v>
      </c>
      <c r="V36" s="156">
        <f>SUM(V38+V39)</f>
        <v>18984254.000000004</v>
      </c>
      <c r="W36" s="96">
        <f>SUM(T36-U36)</f>
        <v>16232.030000001192</v>
      </c>
      <c r="X36" s="92"/>
      <c r="Y36" s="36"/>
      <c r="Z36" s="36"/>
      <c r="AA36" s="36"/>
      <c r="AB36" s="202"/>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row>
    <row r="37" spans="1:59" s="37" customFormat="1" ht="6.9" customHeight="1">
      <c r="A37" s="89"/>
      <c r="B37" s="89"/>
      <c r="C37" s="149"/>
      <c r="D37" s="89"/>
      <c r="E37" s="89"/>
      <c r="F37" s="89"/>
      <c r="G37" s="89"/>
      <c r="H37" s="89"/>
      <c r="I37" s="89"/>
      <c r="J37" s="89"/>
      <c r="K37" s="89"/>
      <c r="L37" s="89"/>
      <c r="M37" s="89"/>
      <c r="N37" s="89"/>
      <c r="O37" s="89"/>
      <c r="P37" s="89"/>
      <c r="Q37" s="89"/>
      <c r="R37" s="92"/>
      <c r="S37" s="92"/>
      <c r="T37" s="97"/>
      <c r="U37" s="92"/>
      <c r="V37" s="92"/>
      <c r="W37" s="97"/>
      <c r="X37" s="92"/>
      <c r="Y37" s="36"/>
      <c r="Z37" s="36"/>
      <c r="AA37" s="36"/>
      <c r="AB37" s="202"/>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row>
    <row r="38" spans="1:59" s="37" customFormat="1" ht="11.4" customHeight="1">
      <c r="A38" s="89"/>
      <c r="B38" s="89"/>
      <c r="C38" s="149"/>
      <c r="D38" s="134" t="s">
        <v>232</v>
      </c>
      <c r="E38" s="93"/>
      <c r="F38" s="93"/>
      <c r="G38" s="93"/>
      <c r="H38" s="93"/>
      <c r="I38" s="93"/>
      <c r="J38" s="93"/>
      <c r="K38" s="93"/>
      <c r="L38" s="93"/>
      <c r="M38" s="93"/>
      <c r="N38" s="93"/>
      <c r="O38" s="93"/>
      <c r="P38" s="93"/>
      <c r="Q38" s="93"/>
      <c r="R38" s="157"/>
      <c r="S38" s="157"/>
      <c r="T38" s="144">
        <f>SUM(R38+S38)</f>
        <v>0</v>
      </c>
      <c r="U38" s="157"/>
      <c r="V38" s="157"/>
      <c r="W38" s="144">
        <f>SUM(T38-U38)</f>
        <v>0</v>
      </c>
      <c r="X38" s="92"/>
      <c r="Y38" s="36"/>
      <c r="Z38" s="36"/>
      <c r="AA38" s="36"/>
      <c r="AB38" s="202"/>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row>
    <row r="39" spans="1:59" s="37" customFormat="1" ht="11.4" customHeight="1">
      <c r="A39" s="89"/>
      <c r="B39" s="89"/>
      <c r="C39" s="149"/>
      <c r="D39" s="135" t="s">
        <v>40</v>
      </c>
      <c r="E39" s="145"/>
      <c r="F39" s="145"/>
      <c r="G39" s="145"/>
      <c r="H39" s="145"/>
      <c r="I39" s="145"/>
      <c r="J39" s="145"/>
      <c r="K39" s="145"/>
      <c r="L39" s="145"/>
      <c r="M39" s="145"/>
      <c r="N39" s="145"/>
      <c r="O39" s="145"/>
      <c r="P39" s="145"/>
      <c r="Q39" s="145"/>
      <c r="R39" s="158">
        <v>19118575</v>
      </c>
      <c r="S39" s="158">
        <v>-118088.96999999508</v>
      </c>
      <c r="T39" s="146">
        <f>SUM(R39+S39)</f>
        <v>19000486.030000005</v>
      </c>
      <c r="U39" s="158">
        <v>18984254.000000004</v>
      </c>
      <c r="V39" s="158">
        <v>18984254.000000004</v>
      </c>
      <c r="W39" s="146">
        <f>SUM(T39-U39)</f>
        <v>16232.030000001192</v>
      </c>
      <c r="X39" s="92"/>
      <c r="Y39" s="36"/>
      <c r="Z39" s="203" t="s">
        <v>338</v>
      </c>
      <c r="AA39" s="201">
        <v>19118575</v>
      </c>
      <c r="AB39" s="202">
        <f t="shared" si="3"/>
        <v>-118088.96999999508</v>
      </c>
      <c r="AC39" s="201">
        <v>19000486.030000005</v>
      </c>
      <c r="AD39" s="201">
        <v>18984254.000000004</v>
      </c>
      <c r="AE39" s="201">
        <v>18984254.000000004</v>
      </c>
      <c r="AF39" s="36" t="s">
        <v>338</v>
      </c>
      <c r="AG39" s="36">
        <v>19118575</v>
      </c>
      <c r="AH39" s="36">
        <f t="shared" si="0"/>
        <v>-118088.96999999508</v>
      </c>
      <c r="AI39" s="36">
        <v>19000486.030000005</v>
      </c>
      <c r="AJ39" s="36">
        <v>18984254.000000004</v>
      </c>
      <c r="AK39" s="36">
        <v>18984254.000000004</v>
      </c>
      <c r="AL39" s="36"/>
      <c r="AM39" s="36"/>
      <c r="AN39" s="36"/>
      <c r="AO39" s="36"/>
      <c r="AP39" s="36"/>
      <c r="AQ39" s="36"/>
      <c r="AR39" s="36"/>
      <c r="AS39" s="36"/>
      <c r="AT39" s="36"/>
      <c r="AU39" s="36"/>
      <c r="AV39" s="36"/>
      <c r="AW39" s="36"/>
      <c r="AX39" s="36"/>
      <c r="AY39" s="36"/>
      <c r="AZ39" s="36"/>
      <c r="BA39" s="36"/>
      <c r="BB39" s="36"/>
      <c r="BC39" s="36"/>
      <c r="BD39" s="36"/>
      <c r="BE39" s="36"/>
      <c r="BF39" s="36"/>
      <c r="BG39" s="36"/>
    </row>
    <row r="40" spans="1:59" s="37" customFormat="1" ht="6.9" customHeight="1">
      <c r="A40" s="89"/>
      <c r="B40" s="89"/>
      <c r="C40" s="149"/>
      <c r="D40" s="89"/>
      <c r="E40" s="89"/>
      <c r="F40" s="89"/>
      <c r="G40" s="89"/>
      <c r="H40" s="89"/>
      <c r="I40" s="89"/>
      <c r="J40" s="89"/>
      <c r="K40" s="89"/>
      <c r="L40" s="89"/>
      <c r="M40" s="89"/>
      <c r="N40" s="89"/>
      <c r="O40" s="89"/>
      <c r="P40" s="89"/>
      <c r="Q40" s="89"/>
      <c r="R40" s="92"/>
      <c r="S40" s="92"/>
      <c r="T40" s="97"/>
      <c r="U40" s="92"/>
      <c r="V40" s="92"/>
      <c r="W40" s="97"/>
      <c r="X40" s="92"/>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row>
    <row r="41" spans="1:59" s="37" customFormat="1" ht="10.199999999999999" customHeight="1">
      <c r="A41" s="89"/>
      <c r="B41" s="89"/>
      <c r="C41" s="155" t="s">
        <v>41</v>
      </c>
      <c r="D41" s="93"/>
      <c r="E41" s="93"/>
      <c r="F41" s="93"/>
      <c r="G41" s="93"/>
      <c r="H41" s="93"/>
      <c r="I41" s="93"/>
      <c r="J41" s="93"/>
      <c r="K41" s="93"/>
      <c r="L41" s="93"/>
      <c r="M41" s="93"/>
      <c r="N41" s="93"/>
      <c r="O41" s="93"/>
      <c r="P41" s="93"/>
      <c r="Q41" s="93"/>
      <c r="R41" s="156">
        <f>SUM(R43+R44+R45+R46)</f>
        <v>0</v>
      </c>
      <c r="S41" s="156">
        <f>SUM(S43+S44+S45+S46)</f>
        <v>0</v>
      </c>
      <c r="T41" s="96">
        <f>SUM(R41+S41)</f>
        <v>0</v>
      </c>
      <c r="U41" s="156">
        <f>SUM(U43+U44+U45+U46)</f>
        <v>0</v>
      </c>
      <c r="V41" s="156">
        <f>SUM(V43+V44+V45+V46)</f>
        <v>0</v>
      </c>
      <c r="W41" s="96">
        <f>SUM(T41-U41)</f>
        <v>0</v>
      </c>
      <c r="X41" s="92"/>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row>
    <row r="42" spans="1:59" s="37" customFormat="1" ht="6.9" customHeight="1">
      <c r="A42" s="89"/>
      <c r="B42" s="89"/>
      <c r="C42" s="149"/>
      <c r="D42" s="89"/>
      <c r="E42" s="89"/>
      <c r="F42" s="89"/>
      <c r="G42" s="89"/>
      <c r="H42" s="89"/>
      <c r="I42" s="89"/>
      <c r="J42" s="89"/>
      <c r="K42" s="89"/>
      <c r="L42" s="89"/>
      <c r="M42" s="89"/>
      <c r="N42" s="89"/>
      <c r="O42" s="89"/>
      <c r="P42" s="89"/>
      <c r="Q42" s="89"/>
      <c r="R42" s="92"/>
      <c r="S42" s="92"/>
      <c r="T42" s="97"/>
      <c r="U42" s="92"/>
      <c r="V42" s="92"/>
      <c r="W42" s="97"/>
      <c r="X42" s="92"/>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row>
    <row r="43" spans="1:59" s="37" customFormat="1" ht="11.4" customHeight="1">
      <c r="A43" s="89"/>
      <c r="B43" s="89"/>
      <c r="C43" s="149"/>
      <c r="D43" s="134" t="s">
        <v>175</v>
      </c>
      <c r="E43" s="93"/>
      <c r="F43" s="93"/>
      <c r="G43" s="93"/>
      <c r="H43" s="93"/>
      <c r="I43" s="93"/>
      <c r="J43" s="93"/>
      <c r="K43" s="93"/>
      <c r="L43" s="93"/>
      <c r="M43" s="93"/>
      <c r="N43" s="93"/>
      <c r="O43" s="93"/>
      <c r="P43" s="93"/>
      <c r="Q43" s="93"/>
      <c r="R43" s="157"/>
      <c r="S43" s="157"/>
      <c r="T43" s="144">
        <f>SUM(R43+S43)</f>
        <v>0</v>
      </c>
      <c r="U43" s="157"/>
      <c r="V43" s="157"/>
      <c r="W43" s="144">
        <f>SUM(T43-U43)</f>
        <v>0</v>
      </c>
      <c r="X43" s="92"/>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row>
    <row r="44" spans="1:59" s="37" customFormat="1" ht="11.4" customHeight="1">
      <c r="A44" s="89"/>
      <c r="B44" s="89"/>
      <c r="C44" s="149"/>
      <c r="D44" s="135" t="s">
        <v>233</v>
      </c>
      <c r="E44" s="145"/>
      <c r="F44" s="145"/>
      <c r="G44" s="145"/>
      <c r="H44" s="145"/>
      <c r="I44" s="145"/>
      <c r="J44" s="145"/>
      <c r="K44" s="145"/>
      <c r="L44" s="145"/>
      <c r="M44" s="145"/>
      <c r="N44" s="145"/>
      <c r="O44" s="145"/>
      <c r="P44" s="145"/>
      <c r="Q44" s="145"/>
      <c r="R44" s="158"/>
      <c r="S44" s="158"/>
      <c r="T44" s="146">
        <f>SUM(R44+S44)</f>
        <v>0</v>
      </c>
      <c r="U44" s="158"/>
      <c r="V44" s="158"/>
      <c r="W44" s="146">
        <f>SUM(T44-U44)</f>
        <v>0</v>
      </c>
      <c r="X44" s="92"/>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row>
    <row r="45" spans="1:59" s="37" customFormat="1" ht="11.4" customHeight="1">
      <c r="A45" s="89"/>
      <c r="B45" s="89"/>
      <c r="C45" s="149"/>
      <c r="D45" s="135" t="s">
        <v>234</v>
      </c>
      <c r="E45" s="145"/>
      <c r="F45" s="145"/>
      <c r="G45" s="145"/>
      <c r="H45" s="145"/>
      <c r="I45" s="145"/>
      <c r="J45" s="145"/>
      <c r="K45" s="145"/>
      <c r="L45" s="145"/>
      <c r="M45" s="145"/>
      <c r="N45" s="145"/>
      <c r="O45" s="145"/>
      <c r="P45" s="145"/>
      <c r="Q45" s="159"/>
      <c r="R45" s="158"/>
      <c r="S45" s="158"/>
      <c r="T45" s="146">
        <f>SUM(R45+S45)</f>
        <v>0</v>
      </c>
      <c r="U45" s="158"/>
      <c r="V45" s="158"/>
      <c r="W45" s="146">
        <f>SUM(T45-U45)</f>
        <v>0</v>
      </c>
      <c r="X45" s="92"/>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row>
    <row r="46" spans="1:59" s="37" customFormat="1" ht="11.4" customHeight="1">
      <c r="A46" s="89"/>
      <c r="B46" s="89"/>
      <c r="C46" s="149"/>
      <c r="D46" s="135" t="s">
        <v>235</v>
      </c>
      <c r="E46" s="145"/>
      <c r="F46" s="145"/>
      <c r="G46" s="145"/>
      <c r="H46" s="145"/>
      <c r="I46" s="145"/>
      <c r="J46" s="145"/>
      <c r="K46" s="145"/>
      <c r="L46" s="145"/>
      <c r="M46" s="145"/>
      <c r="N46" s="145"/>
      <c r="O46" s="145"/>
      <c r="P46" s="145"/>
      <c r="Q46" s="159"/>
      <c r="R46" s="158"/>
      <c r="S46" s="158"/>
      <c r="T46" s="146">
        <f>SUM(R46+S46)</f>
        <v>0</v>
      </c>
      <c r="U46" s="158"/>
      <c r="V46" s="158"/>
      <c r="W46" s="146">
        <f>SUM(T46-U46)</f>
        <v>0</v>
      </c>
      <c r="X46" s="92"/>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row>
    <row r="47" spans="1:59" s="37" customFormat="1" ht="6.9" customHeight="1">
      <c r="A47" s="89"/>
      <c r="B47" s="89"/>
      <c r="C47" s="149"/>
      <c r="D47" s="89"/>
      <c r="E47" s="89"/>
      <c r="F47" s="89"/>
      <c r="G47" s="89"/>
      <c r="H47" s="89"/>
      <c r="I47" s="89"/>
      <c r="J47" s="89"/>
      <c r="K47" s="89"/>
      <c r="L47" s="89"/>
      <c r="M47" s="89"/>
      <c r="N47" s="89"/>
      <c r="O47" s="89"/>
      <c r="P47" s="89"/>
      <c r="Q47" s="89"/>
      <c r="R47" s="92"/>
      <c r="S47" s="92"/>
      <c r="T47" s="97"/>
      <c r="U47" s="92"/>
      <c r="V47" s="92"/>
      <c r="W47" s="97"/>
      <c r="X47" s="92"/>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row>
    <row r="48" spans="1:59" s="37" customFormat="1" ht="10.199999999999999" customHeight="1">
      <c r="A48" s="89"/>
      <c r="B48" s="89"/>
      <c r="C48" s="155" t="s">
        <v>42</v>
      </c>
      <c r="D48" s="93"/>
      <c r="E48" s="93"/>
      <c r="F48" s="93"/>
      <c r="G48" s="93"/>
      <c r="H48" s="93"/>
      <c r="I48" s="93"/>
      <c r="J48" s="93"/>
      <c r="K48" s="93"/>
      <c r="L48" s="93"/>
      <c r="M48" s="93"/>
      <c r="N48" s="93"/>
      <c r="O48" s="93"/>
      <c r="P48" s="93"/>
      <c r="Q48" s="93"/>
      <c r="R48" s="156">
        <f>SUM(R50)</f>
        <v>0</v>
      </c>
      <c r="S48" s="156">
        <f>SUM(S50)</f>
        <v>0</v>
      </c>
      <c r="T48" s="96">
        <f>SUM(R48+S48)</f>
        <v>0</v>
      </c>
      <c r="U48" s="156">
        <f>SUM(U50)</f>
        <v>0</v>
      </c>
      <c r="V48" s="156">
        <f>SUM(V50)</f>
        <v>0</v>
      </c>
      <c r="W48" s="96">
        <f>SUM(T48-U48)</f>
        <v>0</v>
      </c>
      <c r="X48" s="92"/>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row>
    <row r="49" spans="1:58" s="37" customFormat="1" ht="6.9" customHeight="1">
      <c r="A49" s="89"/>
      <c r="B49" s="89"/>
      <c r="C49" s="149"/>
      <c r="D49" s="89"/>
      <c r="E49" s="89"/>
      <c r="F49" s="89"/>
      <c r="G49" s="89"/>
      <c r="H49" s="89"/>
      <c r="I49" s="89"/>
      <c r="J49" s="89"/>
      <c r="K49" s="89"/>
      <c r="L49" s="89"/>
      <c r="M49" s="89"/>
      <c r="N49" s="89"/>
      <c r="O49" s="89"/>
      <c r="P49" s="89"/>
      <c r="Q49" s="89"/>
      <c r="R49" s="92"/>
      <c r="S49" s="92"/>
      <c r="T49" s="97"/>
      <c r="U49" s="92"/>
      <c r="V49" s="92"/>
      <c r="W49" s="97"/>
      <c r="X49" s="92"/>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row>
    <row r="50" spans="1:58" s="37" customFormat="1" ht="11.4" customHeight="1">
      <c r="A50" s="89"/>
      <c r="B50" s="89"/>
      <c r="C50" s="149"/>
      <c r="D50" s="134" t="s">
        <v>43</v>
      </c>
      <c r="E50" s="93"/>
      <c r="F50" s="93"/>
      <c r="G50" s="93"/>
      <c r="H50" s="93"/>
      <c r="I50" s="93"/>
      <c r="J50" s="93"/>
      <c r="K50" s="93"/>
      <c r="L50" s="93"/>
      <c r="M50" s="93"/>
      <c r="N50" s="93"/>
      <c r="O50" s="93"/>
      <c r="P50" s="93"/>
      <c r="Q50" s="93"/>
      <c r="R50" s="157"/>
      <c r="S50" s="157"/>
      <c r="T50" s="144">
        <f>SUM(R50+S50)</f>
        <v>0</v>
      </c>
      <c r="U50" s="157"/>
      <c r="V50" s="157"/>
      <c r="W50" s="144">
        <f>SUM(T50-U50)</f>
        <v>0</v>
      </c>
      <c r="X50" s="92"/>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row>
    <row r="51" spans="1:58" s="37" customFormat="1" ht="6.9" customHeight="1">
      <c r="A51" s="89"/>
      <c r="B51" s="89"/>
      <c r="C51" s="149"/>
      <c r="D51" s="149"/>
      <c r="E51" s="89"/>
      <c r="F51" s="89"/>
      <c r="G51" s="89"/>
      <c r="H51" s="89"/>
      <c r="I51" s="89"/>
      <c r="J51" s="89"/>
      <c r="K51" s="89"/>
      <c r="L51" s="89"/>
      <c r="M51" s="89"/>
      <c r="N51" s="89"/>
      <c r="O51" s="89"/>
      <c r="P51" s="89"/>
      <c r="Q51" s="89"/>
      <c r="R51" s="92"/>
      <c r="S51" s="92"/>
      <c r="T51" s="97"/>
      <c r="U51" s="92"/>
      <c r="V51" s="92"/>
      <c r="W51" s="97"/>
      <c r="X51" s="92"/>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row>
    <row r="52" spans="1:58" s="37" customFormat="1" ht="11.4" customHeight="1">
      <c r="A52" s="89"/>
      <c r="B52" s="143" t="s">
        <v>236</v>
      </c>
      <c r="C52" s="134"/>
      <c r="D52" s="134"/>
      <c r="E52" s="93"/>
      <c r="F52" s="93"/>
      <c r="G52" s="93"/>
      <c r="H52" s="93"/>
      <c r="I52" s="93"/>
      <c r="J52" s="93"/>
      <c r="K52" s="93"/>
      <c r="L52" s="93"/>
      <c r="M52" s="93"/>
      <c r="N52" s="93"/>
      <c r="O52" s="93"/>
      <c r="P52" s="93"/>
      <c r="Q52" s="93"/>
      <c r="R52" s="160"/>
      <c r="S52" s="160"/>
      <c r="T52" s="96">
        <f>SUM(R52+S52)</f>
        <v>0</v>
      </c>
      <c r="U52" s="160"/>
      <c r="V52" s="160"/>
      <c r="W52" s="96">
        <f>SUM(T52-U52)</f>
        <v>0</v>
      </c>
      <c r="X52" s="92"/>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row>
    <row r="53" spans="1:58" s="37" customFormat="1" ht="6.9" customHeight="1">
      <c r="A53" s="89"/>
      <c r="B53" s="161"/>
      <c r="C53" s="149"/>
      <c r="D53" s="149"/>
      <c r="E53" s="89"/>
      <c r="F53" s="89"/>
      <c r="G53" s="89"/>
      <c r="H53" s="89"/>
      <c r="I53" s="89"/>
      <c r="J53" s="89"/>
      <c r="K53" s="89"/>
      <c r="L53" s="89"/>
      <c r="M53" s="89"/>
      <c r="N53" s="89"/>
      <c r="O53" s="89"/>
      <c r="P53" s="89"/>
      <c r="Q53" s="89"/>
      <c r="R53" s="92"/>
      <c r="S53" s="92"/>
      <c r="T53" s="97"/>
      <c r="U53" s="92"/>
      <c r="V53" s="92"/>
      <c r="W53" s="97"/>
      <c r="X53" s="92"/>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row>
    <row r="54" spans="1:58" s="37" customFormat="1" ht="11.4" customHeight="1">
      <c r="A54" s="89"/>
      <c r="B54" s="143" t="s">
        <v>237</v>
      </c>
      <c r="C54" s="134"/>
      <c r="D54" s="134"/>
      <c r="E54" s="93"/>
      <c r="F54" s="93"/>
      <c r="G54" s="93"/>
      <c r="H54" s="93"/>
      <c r="I54" s="93"/>
      <c r="J54" s="93"/>
      <c r="K54" s="93"/>
      <c r="L54" s="93"/>
      <c r="M54" s="93"/>
      <c r="N54" s="93"/>
      <c r="O54" s="93"/>
      <c r="P54" s="93"/>
      <c r="Q54" s="93"/>
      <c r="R54" s="160"/>
      <c r="S54" s="160"/>
      <c r="T54" s="96">
        <f>SUM(R54+S54)</f>
        <v>0</v>
      </c>
      <c r="U54" s="160"/>
      <c r="V54" s="160"/>
      <c r="W54" s="96">
        <f>SUM(T54-U54)</f>
        <v>0</v>
      </c>
      <c r="X54" s="92"/>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row>
    <row r="55" spans="1:58" s="37" customFormat="1" ht="6.9" customHeight="1">
      <c r="A55" s="89"/>
      <c r="B55" s="89"/>
      <c r="C55" s="89"/>
      <c r="D55" s="89"/>
      <c r="E55" s="89"/>
      <c r="F55" s="89"/>
      <c r="G55" s="89"/>
      <c r="H55" s="89"/>
      <c r="I55" s="89"/>
      <c r="J55" s="89"/>
      <c r="K55" s="89"/>
      <c r="L55" s="89"/>
      <c r="M55" s="89"/>
      <c r="N55" s="89"/>
      <c r="O55" s="89"/>
      <c r="P55" s="89"/>
      <c r="Q55" s="90"/>
      <c r="R55" s="91"/>
      <c r="S55" s="91"/>
      <c r="T55" s="91"/>
      <c r="U55" s="91"/>
      <c r="V55" s="91"/>
      <c r="W55" s="91"/>
      <c r="X55" s="92"/>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row>
    <row r="56" spans="1:58" s="37" customFormat="1" ht="11.4" customHeight="1">
      <c r="A56" s="89"/>
      <c r="B56" s="143" t="s">
        <v>238</v>
      </c>
      <c r="C56" s="93"/>
      <c r="D56" s="93"/>
      <c r="E56" s="93"/>
      <c r="F56" s="93"/>
      <c r="G56" s="93"/>
      <c r="H56" s="93"/>
      <c r="I56" s="93"/>
      <c r="J56" s="93"/>
      <c r="K56" s="93"/>
      <c r="L56" s="93"/>
      <c r="M56" s="93"/>
      <c r="N56" s="93"/>
      <c r="O56" s="93"/>
      <c r="P56" s="93"/>
      <c r="Q56" s="94"/>
      <c r="R56" s="160"/>
      <c r="S56" s="160"/>
      <c r="T56" s="96">
        <f>SUM(R56+S56)</f>
        <v>0</v>
      </c>
      <c r="U56" s="160"/>
      <c r="V56" s="160"/>
      <c r="W56" s="96">
        <f>SUM(T56-U56)</f>
        <v>0</v>
      </c>
      <c r="X56" s="92"/>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row>
    <row r="57" spans="1:58" s="37" customFormat="1" ht="6.9" customHeight="1">
      <c r="A57" s="89"/>
      <c r="B57" s="89"/>
      <c r="C57" s="89"/>
      <c r="D57" s="89"/>
      <c r="E57" s="89"/>
      <c r="F57" s="89"/>
      <c r="G57" s="89"/>
      <c r="H57" s="89"/>
      <c r="I57" s="89"/>
      <c r="J57" s="89"/>
      <c r="K57" s="89"/>
      <c r="L57" s="89"/>
      <c r="M57" s="89"/>
      <c r="N57" s="89"/>
      <c r="O57" s="89"/>
      <c r="P57" s="89"/>
      <c r="Q57" s="90"/>
      <c r="R57" s="91"/>
      <c r="S57" s="91"/>
      <c r="T57" s="91"/>
      <c r="U57" s="91"/>
      <c r="V57" s="91"/>
      <c r="W57" s="91"/>
      <c r="X57" s="92"/>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row>
    <row r="58" spans="1:58" s="37" customFormat="1" ht="6.9" customHeight="1" thickBot="1">
      <c r="A58" s="89"/>
      <c r="B58" s="89"/>
      <c r="C58" s="89"/>
      <c r="D58" s="89"/>
      <c r="E58" s="89"/>
      <c r="F58" s="89"/>
      <c r="G58" s="89"/>
      <c r="H58" s="89"/>
      <c r="I58" s="89"/>
      <c r="J58" s="89"/>
      <c r="K58" s="89"/>
      <c r="L58" s="89"/>
      <c r="M58" s="89"/>
      <c r="N58" s="89"/>
      <c r="O58" s="89"/>
      <c r="P58" s="89"/>
      <c r="Q58" s="90"/>
      <c r="R58" s="91"/>
      <c r="S58" s="91"/>
      <c r="T58" s="91"/>
      <c r="U58" s="91"/>
      <c r="V58" s="91"/>
      <c r="W58" s="91"/>
      <c r="X58" s="92"/>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row>
    <row r="59" spans="1:58" s="37" customFormat="1" ht="8.4" customHeight="1" thickTop="1">
      <c r="A59" s="99"/>
      <c r="B59" s="100" t="s">
        <v>138</v>
      </c>
      <c r="C59" s="101"/>
      <c r="D59" s="101"/>
      <c r="E59" s="101"/>
      <c r="F59" s="101"/>
      <c r="G59" s="101"/>
      <c r="H59" s="101"/>
      <c r="I59" s="101"/>
      <c r="J59" s="101"/>
      <c r="K59" s="101"/>
      <c r="L59" s="101"/>
      <c r="M59" s="101"/>
      <c r="N59" s="101"/>
      <c r="O59" s="101"/>
      <c r="P59" s="101"/>
      <c r="Q59" s="101"/>
      <c r="R59" s="102">
        <f>SUM(R12+R52+R54+R56)</f>
        <v>2886833942</v>
      </c>
      <c r="S59" s="102">
        <f>SUM(S12+S52+S54+S56)</f>
        <v>103894429.69000092</v>
      </c>
      <c r="T59" s="102">
        <f>SUM(R59+S59)</f>
        <v>2990728371.690001</v>
      </c>
      <c r="U59" s="102">
        <f>SUM(U12+U52+U54+U56)</f>
        <v>2982584636.5499997</v>
      </c>
      <c r="V59" s="102">
        <f>SUM(V12+V52+V54+V56)</f>
        <v>2959419308.8899999</v>
      </c>
      <c r="W59" s="102">
        <f>SUM(T59-U59)</f>
        <v>8143735.140001297</v>
      </c>
      <c r="X59" s="103"/>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row>
    <row r="60" spans="1:58" s="37" customFormat="1" ht="6.9" customHeight="1">
      <c r="A60" s="89"/>
      <c r="B60" s="151"/>
      <c r="C60" s="115"/>
      <c r="D60" s="115"/>
      <c r="E60" s="115"/>
      <c r="F60" s="115"/>
      <c r="G60" s="115"/>
      <c r="H60" s="115"/>
      <c r="I60" s="115"/>
      <c r="J60" s="115"/>
      <c r="K60" s="115"/>
      <c r="L60" s="115"/>
      <c r="M60" s="115"/>
      <c r="N60" s="115"/>
      <c r="O60" s="115"/>
      <c r="P60" s="115"/>
      <c r="Q60" s="115"/>
      <c r="R60" s="152"/>
      <c r="S60" s="152"/>
      <c r="T60" s="152"/>
      <c r="U60" s="152"/>
      <c r="V60" s="152"/>
      <c r="W60" s="152"/>
      <c r="X60" s="162"/>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row>
    <row r="61" spans="1:58" s="37" customFormat="1" ht="6.9" customHeight="1">
      <c r="A61" s="89"/>
      <c r="B61" s="89"/>
      <c r="C61" s="89"/>
      <c r="D61" s="89"/>
      <c r="E61" s="89"/>
      <c r="F61" s="89"/>
      <c r="G61" s="89"/>
      <c r="H61" s="89"/>
      <c r="I61" s="89"/>
      <c r="J61" s="89"/>
      <c r="K61" s="89"/>
      <c r="L61" s="89"/>
      <c r="M61" s="89"/>
      <c r="N61" s="89"/>
      <c r="O61" s="89"/>
      <c r="P61" s="89"/>
      <c r="Q61" s="90"/>
      <c r="R61" s="163"/>
      <c r="S61" s="163"/>
      <c r="T61" s="164"/>
      <c r="U61" s="163"/>
      <c r="V61" s="163"/>
      <c r="W61" s="163"/>
      <c r="X61" s="113"/>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row>
    <row r="62" spans="1:58" s="37" customFormat="1" ht="6.9" customHeight="1">
      <c r="A62" s="89"/>
      <c r="B62" s="89"/>
      <c r="C62" s="285" t="s">
        <v>240</v>
      </c>
      <c r="D62" s="285"/>
      <c r="E62" s="285"/>
      <c r="F62" s="285"/>
      <c r="G62" s="285"/>
      <c r="H62" s="285"/>
      <c r="I62" s="287"/>
      <c r="J62" s="287"/>
      <c r="K62" s="287"/>
      <c r="L62" s="287"/>
      <c r="M62" s="287"/>
      <c r="N62" s="287"/>
      <c r="O62" s="287"/>
      <c r="P62" s="287"/>
      <c r="Q62" s="111"/>
      <c r="R62" s="109"/>
      <c r="S62" s="109" t="s">
        <v>242</v>
      </c>
      <c r="T62" s="153"/>
      <c r="U62" s="153"/>
      <c r="V62" s="153"/>
      <c r="W62" s="163"/>
      <c r="X62" s="113"/>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row>
    <row r="63" spans="1:58" s="37" customFormat="1" ht="10.199999999999999" customHeight="1">
      <c r="A63" s="89"/>
      <c r="B63" s="89"/>
      <c r="C63" s="109"/>
      <c r="D63" s="110"/>
      <c r="E63" s="108"/>
      <c r="F63" s="108"/>
      <c r="G63" s="108"/>
      <c r="H63" s="108"/>
      <c r="I63" s="285" t="s">
        <v>330</v>
      </c>
      <c r="J63" s="285"/>
      <c r="K63" s="285"/>
      <c r="L63" s="285"/>
      <c r="M63" s="285"/>
      <c r="N63" s="285"/>
      <c r="O63" s="285"/>
      <c r="P63" s="285"/>
      <c r="Q63" s="111"/>
      <c r="R63" s="109"/>
      <c r="S63" s="109"/>
      <c r="T63" s="299" t="s">
        <v>328</v>
      </c>
      <c r="U63" s="299"/>
      <c r="V63" s="299"/>
      <c r="W63" s="163"/>
      <c r="X63" s="113"/>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row>
    <row r="64" spans="1:58" s="37" customFormat="1" ht="6.9" customHeight="1">
      <c r="A64" s="89"/>
      <c r="B64" s="89"/>
      <c r="C64" s="89"/>
      <c r="D64" s="89"/>
      <c r="E64" s="89"/>
      <c r="F64" s="89"/>
      <c r="G64" s="89"/>
      <c r="H64" s="89"/>
      <c r="I64" s="285" t="s">
        <v>331</v>
      </c>
      <c r="J64" s="285"/>
      <c r="K64" s="285"/>
      <c r="L64" s="285"/>
      <c r="M64" s="285"/>
      <c r="N64" s="285"/>
      <c r="O64" s="285"/>
      <c r="P64" s="285"/>
      <c r="Q64" s="90"/>
      <c r="R64" s="163"/>
      <c r="S64" s="163"/>
      <c r="T64" s="298" t="s">
        <v>283</v>
      </c>
      <c r="U64" s="298"/>
      <c r="V64" s="298"/>
      <c r="W64" s="163"/>
      <c r="X64" s="113"/>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row>
    <row r="65" spans="1:58" s="37" customFormat="1" ht="6.9" customHeight="1">
      <c r="A65" s="89"/>
      <c r="B65" s="89"/>
      <c r="C65" s="89"/>
      <c r="D65" s="89"/>
      <c r="E65" s="89"/>
      <c r="F65" s="89"/>
      <c r="G65" s="89"/>
      <c r="H65" s="89"/>
      <c r="I65" s="89"/>
      <c r="J65" s="89"/>
      <c r="K65" s="89"/>
      <c r="L65" s="89"/>
      <c r="M65" s="89"/>
      <c r="N65" s="89"/>
      <c r="O65" s="89"/>
      <c r="P65" s="89"/>
      <c r="Q65" s="90"/>
      <c r="R65" s="163"/>
      <c r="S65" s="163"/>
      <c r="T65" s="164"/>
      <c r="U65" s="163"/>
      <c r="V65" s="163"/>
      <c r="W65" s="163"/>
      <c r="X65" s="113"/>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row>
    <row r="66" spans="1:58" s="37" customFormat="1" ht="16.2" customHeight="1">
      <c r="A66" s="123" t="s">
        <v>252</v>
      </c>
      <c r="B66" s="115"/>
      <c r="C66" s="115"/>
      <c r="D66" s="115"/>
      <c r="E66" s="115"/>
      <c r="F66" s="115"/>
      <c r="G66" s="115"/>
      <c r="H66" s="115"/>
      <c r="I66" s="115"/>
      <c r="J66" s="115"/>
      <c r="K66" s="115"/>
      <c r="L66" s="115"/>
      <c r="M66" s="115"/>
      <c r="N66" s="115"/>
      <c r="O66" s="115"/>
      <c r="P66" s="115"/>
      <c r="Q66" s="115"/>
      <c r="R66" s="116"/>
      <c r="S66" s="116"/>
      <c r="T66" s="117"/>
      <c r="U66" s="116"/>
      <c r="V66" s="116"/>
      <c r="W66" s="116"/>
      <c r="X66" s="118"/>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row>
    <row r="67" spans="1:58" s="37" customFormat="1" ht="6.9" customHeight="1">
      <c r="A67" s="89"/>
      <c r="B67" s="89"/>
      <c r="C67" s="89"/>
      <c r="D67" s="89"/>
      <c r="E67" s="89"/>
      <c r="F67" s="89"/>
      <c r="G67" s="89"/>
      <c r="H67" s="89"/>
      <c r="I67" s="89"/>
      <c r="J67" s="89"/>
      <c r="K67" s="89"/>
      <c r="L67" s="89"/>
      <c r="M67" s="89"/>
      <c r="N67" s="89"/>
      <c r="O67" s="89"/>
      <c r="P67" s="89"/>
      <c r="Q67" s="90"/>
      <c r="R67" s="162"/>
      <c r="S67" s="162"/>
      <c r="T67" s="162"/>
      <c r="U67" s="162"/>
      <c r="V67" s="162"/>
      <c r="W67" s="162"/>
      <c r="X67" s="113"/>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row>
    <row r="68" spans="1:58" s="37" customFormat="1" ht="10.8" customHeight="1">
      <c r="A68" s="119" t="s">
        <v>239</v>
      </c>
      <c r="B68" s="65"/>
      <c r="C68" s="65"/>
      <c r="D68" s="65"/>
      <c r="E68" s="65"/>
      <c r="F68" s="65"/>
      <c r="G68" s="65"/>
      <c r="H68" s="65"/>
      <c r="I68" s="65"/>
      <c r="J68" s="65"/>
      <c r="K68" s="65"/>
      <c r="L68" s="65"/>
      <c r="M68" s="65"/>
      <c r="N68" s="65"/>
      <c r="O68" s="65"/>
      <c r="P68" s="65"/>
      <c r="Q68" s="65"/>
      <c r="R68" s="65"/>
      <c r="S68" s="65"/>
      <c r="T68" s="65"/>
      <c r="U68" s="65"/>
      <c r="V68" s="65"/>
      <c r="W68" s="34"/>
      <c r="X68" s="6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row>
    <row r="69" spans="1:58" s="37" customFormat="1" ht="6.9"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row>
    <row r="70" spans="1:58" s="37" customFormat="1" ht="6.9"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row>
    <row r="71" spans="1:58" s="37" customFormat="1" ht="6.9"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row>
    <row r="72" spans="1:58" s="37" customFormat="1" ht="6.9"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row>
    <row r="73" spans="1:58" s="37" customFormat="1" ht="6.9"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row>
    <row r="74" spans="1:58" s="37" customFormat="1" ht="6.9"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row>
    <row r="75" spans="1:58" s="37" customFormat="1" ht="6.9"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row>
    <row r="76" spans="1:58" s="37" customFormat="1" ht="6.9"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row>
    <row r="77" spans="1:58" s="37" customFormat="1" ht="10.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row>
    <row r="78" spans="1:58" s="37" customFormat="1" ht="13.8">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row>
    <row r="79" spans="1:58" s="37" customFormat="1" ht="13.8">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row>
    <row r="80" spans="1:58" s="37" customFormat="1" ht="13.8">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row>
    <row r="81" spans="1:58" s="37" customFormat="1" ht="13.8">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row>
    <row r="82" spans="1:58" s="37" customFormat="1" ht="13.8">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row>
    <row r="83" spans="1:58" s="37" customFormat="1" ht="13.8">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row>
    <row r="84" spans="1:58" s="37" customFormat="1" ht="13.8">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row>
    <row r="85" spans="1:58" s="37" customFormat="1" ht="13.8">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row>
    <row r="86" spans="1:58" s="37" customFormat="1" ht="13.8">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row>
    <row r="87" spans="1:58" s="37" customFormat="1" ht="13.8">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row>
    <row r="88" spans="1:58" s="37" customFormat="1" ht="13.8">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row>
    <row r="89" spans="1:58" s="37" customFormat="1" ht="13.8">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row>
    <row r="90" spans="1:58" s="37" customFormat="1" ht="13.8">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row>
    <row r="91" spans="1:58" s="37" customFormat="1" ht="13.8">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row>
    <row r="92" spans="1:58" s="37" customFormat="1" ht="13.8">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row>
    <row r="93" spans="1:58" s="37" customFormat="1" ht="13.8">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row>
    <row r="94" spans="1:58" s="37" customFormat="1" ht="13.8">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row>
    <row r="95" spans="1:58" s="37" customFormat="1" ht="13.8">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row>
    <row r="96" spans="1:58" s="37" customFormat="1" ht="13.8">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row>
    <row r="97" spans="1:58" s="37" customFormat="1" ht="13.8">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row>
    <row r="98" spans="1:58" s="37" customFormat="1" ht="13.8">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row>
    <row r="99" spans="1:58" s="37" customFormat="1" ht="13.8">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row>
    <row r="100" spans="1:58" s="37" customFormat="1" ht="13.8">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row>
    <row r="101" spans="1:58" s="37" customFormat="1" ht="13.8">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row>
    <row r="102" spans="1:58" s="37" customFormat="1" ht="13.8">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row>
    <row r="103" spans="1:58" s="37" customFormat="1" ht="13.8">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row>
    <row r="104" spans="1:58" s="37" customFormat="1" ht="13.8">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row>
    <row r="105" spans="1:58" s="37" customFormat="1" ht="13.8">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row>
    <row r="106" spans="1:58" s="37" customFormat="1" ht="13.8">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row>
    <row r="107" spans="1:58" s="37" customFormat="1" ht="13.8">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row>
    <row r="108" spans="1:58" s="37" customFormat="1" ht="13.8">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row>
    <row r="109" spans="1:58" s="37" customFormat="1" ht="13.8">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row>
    <row r="110" spans="1:58" s="37" customFormat="1" ht="13.8">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row>
    <row r="111" spans="1:58" s="37" customFormat="1" ht="13.8">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row>
    <row r="112" spans="1:58" s="37" customFormat="1" ht="13.8">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row>
    <row r="113" spans="1:58" s="37" customFormat="1" ht="13.8">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row>
    <row r="114" spans="1:58" s="37" customFormat="1" ht="13.8">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row>
    <row r="115" spans="1:58" s="37" customFormat="1" ht="13.8">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row>
    <row r="116" spans="1:58" s="37" customFormat="1" ht="13.8">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row>
    <row r="117" spans="1:58" s="37" customFormat="1" ht="13.8">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row>
    <row r="118" spans="1:58" s="37" customFormat="1" ht="13.8">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row>
    <row r="119" spans="1:58" s="37" customFormat="1" ht="13.8">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row>
    <row r="120" spans="1:58" s="37" customFormat="1" ht="13.8">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row>
    <row r="121" spans="1:58" s="37" customFormat="1" ht="13.8">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row>
    <row r="122" spans="1:58" s="37" customFormat="1" ht="13.8">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row>
    <row r="123" spans="1:58" s="37" customFormat="1" ht="13.8">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row>
    <row r="124" spans="1:58" s="37" customFormat="1" ht="13.8">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row>
    <row r="125" spans="1:58" s="37" customFormat="1" ht="13.8">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row>
    <row r="126" spans="1:58" s="37" customFormat="1" ht="13.8">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row>
    <row r="127" spans="1:58" s="37" customFormat="1" ht="13.8">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row>
    <row r="128" spans="1:58" s="37" customFormat="1" ht="13.8">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row>
    <row r="129" spans="1:58" s="37" customFormat="1" ht="13.8">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row>
    <row r="130" spans="1:58" s="37" customFormat="1" ht="13.8">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row>
    <row r="131" spans="1:58" s="37" customFormat="1" ht="13.8">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row>
    <row r="132" spans="1:58" s="37" customFormat="1" ht="13.8">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row>
    <row r="133" spans="1:58" s="37" customFormat="1" ht="13.8">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row>
    <row r="134" spans="1:58" s="37" customFormat="1" ht="13.8">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row>
    <row r="135" spans="1:58" s="37" customFormat="1" ht="13.8">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row>
    <row r="136" spans="1:58" s="37" customFormat="1" ht="13.8">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row>
    <row r="137" spans="1:58" s="37" customFormat="1" ht="13.8">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row>
    <row r="138" spans="1:58" s="37" customFormat="1" ht="13.8">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row>
    <row r="139" spans="1:58" s="37" customFormat="1" ht="13.8">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row>
    <row r="140" spans="1:58" s="37" customFormat="1" ht="13.8">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row>
    <row r="141" spans="1:58" s="37" customFormat="1" ht="13.8">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row>
    <row r="142" spans="1:58" s="37" customFormat="1" ht="13.8">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row>
    <row r="143" spans="1:58" s="37" customFormat="1" ht="13.8">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row>
    <row r="144" spans="1:58" s="37" customFormat="1" ht="13.8">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row>
    <row r="145" spans="1:58" s="37" customFormat="1" ht="13.8">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row>
    <row r="146" spans="1:58" s="37" customFormat="1" ht="13.8">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row>
    <row r="147" spans="1:58" s="37" customFormat="1" ht="13.8">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row>
    <row r="148" spans="1:58" s="37" customFormat="1" ht="13.8">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row>
    <row r="149" spans="1:58" s="37" customFormat="1" ht="13.8">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row>
    <row r="150" spans="1:58" s="37" customFormat="1" ht="13.8">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row>
    <row r="151" spans="1:58" s="37" customFormat="1" ht="13.8">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row>
    <row r="152" spans="1:58" s="37" customFormat="1" ht="13.8">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row>
    <row r="153" spans="1:58" s="37" customFormat="1" ht="13.8">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row>
    <row r="154" spans="1:58" s="37" customFormat="1" ht="13.8">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row>
    <row r="155" spans="1:58" s="37" customFormat="1" ht="13.8">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row>
    <row r="156" spans="1:58" s="37" customFormat="1" ht="13.8">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row>
    <row r="157" spans="1:58" s="37" customFormat="1" ht="13.8">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row>
    <row r="158" spans="1:58" s="37" customFormat="1" ht="13.8">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row>
    <row r="159" spans="1:58" s="37" customFormat="1" ht="13.8">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row>
    <row r="160" spans="1:58" s="37" customFormat="1" ht="13.8">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row>
    <row r="161" spans="1:58" s="37" customFormat="1" ht="13.8">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row>
    <row r="162" spans="1:58" s="37" customFormat="1" ht="13.8">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row>
    <row r="163" spans="1:58" s="37" customFormat="1" ht="13.8">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row>
    <row r="164" spans="1:58" s="37" customFormat="1" ht="13.8">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row>
    <row r="165" spans="1:58" s="37" customFormat="1" ht="13.8">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row>
    <row r="166" spans="1:58" s="37" customFormat="1" ht="13.8">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row>
    <row r="167" spans="1:58" s="37" customFormat="1" ht="13.8">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row>
    <row r="168" spans="1:58" s="37" customFormat="1" ht="13.8">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row>
    <row r="169" spans="1:58" s="37" customFormat="1" ht="13.8">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row>
    <row r="170" spans="1:58" s="37" customFormat="1" ht="13.8">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row>
    <row r="171" spans="1:58" s="37" customFormat="1" ht="13.8">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row>
    <row r="172" spans="1:58" s="37" customFormat="1" ht="13.8">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row>
    <row r="173" spans="1:58" s="37" customFormat="1" ht="13.8">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row>
    <row r="174" spans="1:58" s="37" customFormat="1" ht="13.8">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row>
    <row r="175" spans="1:58" s="37" customFormat="1" ht="13.8">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row>
    <row r="176" spans="1:58" s="37" customFormat="1" ht="13.8">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row>
    <row r="177" spans="1:58" s="37" customFormat="1" ht="13.8">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row>
    <row r="178" spans="1:58" s="37" customFormat="1" ht="13.8">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row>
    <row r="179" spans="1:58" s="37" customFormat="1" ht="13.8">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row>
    <row r="180" spans="1:58" s="37" customFormat="1" ht="13.8">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row>
    <row r="181" spans="1:58" s="37" customFormat="1" ht="13.8">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row>
    <row r="182" spans="1:58" s="37" customFormat="1" ht="13.8">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row>
    <row r="183" spans="1:58" s="37" customFormat="1" ht="13.8">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row>
    <row r="184" spans="1:58" s="37" customFormat="1" ht="13.8">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row>
    <row r="185" spans="1:58" s="37" customFormat="1" ht="13.8">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row>
    <row r="186" spans="1:58" s="37" customFormat="1" ht="13.8">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row>
    <row r="187" spans="1:58" s="37" customFormat="1" ht="13.8">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row>
    <row r="188" spans="1:58" s="37" customFormat="1" ht="13.8">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row>
    <row r="189" spans="1:58" s="37" customFormat="1" ht="13.8">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row>
    <row r="190" spans="1:58" s="37" customFormat="1" ht="13.8">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row>
    <row r="191" spans="1:58" s="37" customFormat="1" ht="13.8">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row>
    <row r="192" spans="1:58" s="37" customFormat="1" ht="13.8">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row>
    <row r="193" spans="1:58" s="37" customFormat="1" ht="13.8">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row>
    <row r="194" spans="1:58" s="37" customFormat="1" ht="13.8">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row>
    <row r="195" spans="1:58" s="37" customFormat="1" ht="13.8">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row>
    <row r="196" spans="1:58" s="37" customFormat="1" ht="13.8">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row>
    <row r="197" spans="1:58" s="37" customFormat="1" ht="13.8">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row>
    <row r="198" spans="1:58" s="37" customFormat="1" ht="13.8">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row>
    <row r="199" spans="1:58" s="37" customFormat="1" ht="13.8">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row>
    <row r="200" spans="1:58" s="37" customFormat="1" ht="13.8">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row>
    <row r="201" spans="1:58" s="37" customFormat="1" ht="13.8">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row>
    <row r="202" spans="1:58" s="37" customFormat="1" ht="13.8">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row>
    <row r="203" spans="1:58" s="37" customFormat="1" ht="13.8">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row>
    <row r="204" spans="1:58" s="37" customFormat="1" ht="13.8">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row>
    <row r="205" spans="1:58" s="37" customFormat="1" ht="13.8">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row>
    <row r="206" spans="1:58" s="37" customFormat="1" ht="13.8">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row>
    <row r="207" spans="1:58" s="37" customFormat="1" ht="13.8">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row>
    <row r="208" spans="1:58" s="37" customFormat="1" ht="13.8">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row>
    <row r="209" spans="1:58" s="37" customFormat="1" ht="13.8">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row>
    <row r="210" spans="1:58" s="37" customFormat="1" ht="13.8">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row>
    <row r="211" spans="1:58" s="37" customFormat="1" ht="13.8">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row>
    <row r="212" spans="1:58" s="37" customFormat="1" ht="13.8">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row>
    <row r="213" spans="1:58" s="37" customFormat="1" ht="13.8">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row>
    <row r="214" spans="1:58" s="37" customFormat="1" ht="13.8">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row>
    <row r="215" spans="1:58" s="37" customFormat="1" ht="13.8">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row>
    <row r="216" spans="1:58" s="37" customFormat="1" ht="13.8">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row>
    <row r="217" spans="1:58" s="37" customFormat="1" ht="13.8">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row>
    <row r="218" spans="1:58" s="37" customFormat="1" ht="13.8">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row>
    <row r="219" spans="1:58" s="37" customFormat="1" ht="13.8">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row>
    <row r="220" spans="1:58" s="37" customFormat="1" ht="13.8">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row>
    <row r="221" spans="1:58" s="37" customFormat="1" ht="13.8">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row>
    <row r="222" spans="1:58" s="37" customFormat="1" ht="13.8">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row>
    <row r="223" spans="1:58" s="37" customFormat="1" ht="13.8">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row>
    <row r="224" spans="1:58" s="37" customFormat="1" ht="13.8">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row>
    <row r="225" spans="1:58" s="37" customFormat="1" ht="13.8">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row>
    <row r="226" spans="1:58" s="37" customFormat="1" ht="13.8">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row>
    <row r="227" spans="1:58" s="37" customFormat="1" ht="13.8">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row>
    <row r="228" spans="1:58" s="37" customFormat="1" ht="13.8">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row>
    <row r="229" spans="1:58" s="37" customFormat="1" ht="13.8">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row>
    <row r="230" spans="1:58" s="37" customFormat="1" ht="13.8">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row>
    <row r="231" spans="1:58" s="37" customFormat="1" ht="13.8">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row>
    <row r="232" spans="1:58" s="37" customFormat="1" ht="13.8">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row>
    <row r="233" spans="1:58" s="37" customFormat="1" ht="13.8">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row>
    <row r="234" spans="1:58" s="37" customFormat="1" ht="13.8">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row>
    <row r="235" spans="1:58" s="37" customFormat="1" ht="13.8">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row>
    <row r="236" spans="1:58" s="37" customFormat="1" ht="13.8">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row>
    <row r="237" spans="1:58" s="37" customFormat="1" ht="13.8">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row>
    <row r="238" spans="1:58" s="37" customFormat="1" ht="13.8">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row>
    <row r="239" spans="1:58" s="37" customFormat="1" ht="13.8">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row>
    <row r="240" spans="1:58" s="37" customFormat="1" ht="13.8">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row>
    <row r="241" spans="1:58" s="37" customFormat="1" ht="13.8">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row>
    <row r="242" spans="1:58" s="37" customFormat="1" ht="13.8">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row>
    <row r="243" spans="1:58" s="37" customFormat="1" ht="13.8">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row>
    <row r="244" spans="1:58" s="37" customFormat="1" ht="13.8">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row>
    <row r="245" spans="1:58" s="37" customFormat="1" ht="13.8">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row>
    <row r="246" spans="1:58" s="37" customFormat="1" ht="13.8">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row>
    <row r="247" spans="1:58" s="37" customFormat="1" ht="13.8">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row>
    <row r="248" spans="1:58" s="37" customFormat="1" ht="13.8">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row>
    <row r="249" spans="1:58" s="37" customFormat="1" ht="13.8">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row>
    <row r="250" spans="1:58" s="37" customFormat="1" ht="13.8">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row>
    <row r="251" spans="1:58" s="37" customFormat="1" ht="13.8">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row>
    <row r="252" spans="1:58" s="37" customFormat="1" ht="13.8">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row>
    <row r="253" spans="1:58" s="37" customFormat="1" ht="13.8">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row>
    <row r="254" spans="1:58" s="37" customFormat="1" ht="13.8">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row>
    <row r="255" spans="1:58" s="37" customFormat="1" ht="13.8">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row>
    <row r="256" spans="1:58" s="37" customFormat="1" ht="13.8">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row>
    <row r="257" spans="1:58" s="37" customFormat="1" ht="13.8">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row>
    <row r="258" spans="1:58" s="37" customFormat="1" ht="13.8">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row>
    <row r="259" spans="1:58" s="37" customFormat="1" ht="13.8">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row>
    <row r="260" spans="1:58" s="37" customFormat="1" ht="13.8">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row>
    <row r="261" spans="1:58" s="37" customFormat="1" ht="13.8">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row>
    <row r="262" spans="1:58" s="37" customFormat="1" ht="13.8">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row>
    <row r="263" spans="1:58" s="37" customFormat="1" ht="13.8">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row>
    <row r="264" spans="1:58" s="37" customFormat="1" ht="13.8">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row>
    <row r="265" spans="1:58" s="37" customFormat="1" ht="13.8">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row>
    <row r="266" spans="1:58" s="37" customFormat="1" ht="13.8">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row>
    <row r="267" spans="1:58" s="37" customFormat="1" ht="13.8">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row>
    <row r="268" spans="1:58" s="37" customFormat="1" ht="13.8">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row>
    <row r="269" spans="1:58" s="37" customFormat="1" ht="13.8">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row>
    <row r="270" spans="1:58" s="37" customFormat="1" ht="13.8">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row>
    <row r="271" spans="1:58" s="37" customFormat="1" ht="13.8">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row>
    <row r="272" spans="1:58" s="37" customFormat="1" ht="13.8">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row>
    <row r="273" spans="1:58" s="37" customFormat="1" ht="13.8">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row>
    <row r="274" spans="1:58" s="37" customFormat="1" ht="13.8">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row>
    <row r="275" spans="1:58" s="37" customFormat="1" ht="13.8">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row>
    <row r="276" spans="1:58" s="37" customFormat="1" ht="13.8">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row>
    <row r="277" spans="1:58" s="37" customFormat="1" ht="13.8">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row>
    <row r="278" spans="1:58" s="37" customFormat="1" ht="13.8">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row>
    <row r="279" spans="1:58" s="37" customFormat="1" ht="13.8">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row>
    <row r="280" spans="1:58" s="37" customFormat="1" ht="13.8">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row>
    <row r="281" spans="1:58" s="37" customFormat="1" ht="13.8">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row>
    <row r="282" spans="1:58" s="37" customFormat="1" ht="13.8">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row>
    <row r="283" spans="1:58" s="37" customFormat="1" ht="13.8">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row>
    <row r="284" spans="1:58" s="37" customFormat="1" ht="13.8">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row>
    <row r="285" spans="1:58" s="37" customFormat="1" ht="13.8">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row>
    <row r="286" spans="1:58" s="37" customFormat="1" ht="13.8">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row>
    <row r="287" spans="1:58" s="37" customFormat="1" ht="13.8">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row>
    <row r="288" spans="1:58" s="37" customFormat="1" ht="13.8">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row>
    <row r="289" spans="1:58" s="37" customFormat="1" ht="13.8">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row>
    <row r="290" spans="1:58" s="37" customFormat="1" ht="13.8">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row>
    <row r="291" spans="1:58" s="37" customFormat="1" ht="13.8">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row>
    <row r="292" spans="1:58" s="37" customFormat="1" ht="13.8">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row>
    <row r="293" spans="1:58" s="37" customFormat="1" ht="13.8">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row>
    <row r="294" spans="1:58" s="37" customFormat="1" ht="13.8">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row>
    <row r="295" spans="1:58" s="37" customFormat="1" ht="13.8">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row>
    <row r="296" spans="1:58" s="37" customFormat="1" ht="13.8">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row>
    <row r="297" spans="1:58" s="37" customFormat="1" ht="13.8">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row>
    <row r="298" spans="1:58" s="37" customFormat="1" ht="13.8">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row>
    <row r="299" spans="1:58" s="37" customFormat="1" ht="13.8">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row>
    <row r="300" spans="1:58" s="37" customFormat="1" ht="13.8">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row>
    <row r="301" spans="1:58" s="37" customFormat="1" ht="13.8">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row>
    <row r="302" spans="1:58" s="37" customFormat="1" ht="13.8">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row>
    <row r="303" spans="1:58" s="37" customFormat="1" ht="13.8">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row>
    <row r="304" spans="1:58" s="37" customFormat="1" ht="13.8">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row>
    <row r="305" spans="1:58" s="37" customFormat="1" ht="13.8">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row>
    <row r="306" spans="1:58" s="37" customFormat="1" ht="13.8">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row>
    <row r="307" spans="1:58" s="37" customFormat="1" ht="13.8">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row>
    <row r="308" spans="1:58" s="37" customFormat="1" ht="13.8">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row>
    <row r="309" spans="1:58" s="37" customFormat="1" ht="13.8">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row>
    <row r="310" spans="1:58" s="37" customFormat="1" ht="13.8">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row>
    <row r="311" spans="1:58" s="37" customFormat="1" ht="13.8">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row>
    <row r="312" spans="1:58" s="37" customFormat="1" ht="13.8">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row>
    <row r="313" spans="1:58" s="37" customFormat="1" ht="13.8">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row>
    <row r="314" spans="1:58" s="37" customFormat="1" ht="13.8">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row>
    <row r="315" spans="1:58" s="37" customFormat="1" ht="13.8">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row>
    <row r="316" spans="1:58" s="37" customFormat="1" ht="13.8">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row>
    <row r="317" spans="1:58" s="37" customFormat="1" ht="13.8">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row>
    <row r="318" spans="1:58" s="37" customFormat="1" ht="13.8">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row>
    <row r="319" spans="1:58" s="37" customFormat="1" ht="13.8">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row>
    <row r="320" spans="1:58" s="37" customFormat="1" ht="13.8">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row>
    <row r="321" spans="1:58" s="37" customFormat="1" ht="13.8">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row>
    <row r="322" spans="1:58" s="37" customFormat="1" ht="13.8">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row>
    <row r="323" spans="1:58" s="37" customFormat="1" ht="13.8">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row>
    <row r="324" spans="1:58" s="37" customFormat="1" ht="13.8">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row>
    <row r="325" spans="1:58" s="37" customFormat="1" ht="13.8">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row>
    <row r="326" spans="1:58" s="37" customFormat="1" ht="13.8">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row>
    <row r="327" spans="1:58" s="37" customFormat="1" ht="13.8">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row>
    <row r="328" spans="1:58" s="37" customFormat="1" ht="13.8">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row>
    <row r="329" spans="1:58" s="37" customFormat="1" ht="13.8">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row>
    <row r="330" spans="1:58" s="37" customFormat="1" ht="13.8">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row>
    <row r="331" spans="1:58" s="37" customFormat="1" ht="13.8">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row>
    <row r="332" spans="1:58" s="37" customFormat="1" ht="13.8">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row>
    <row r="333" spans="1:58" s="37" customFormat="1" ht="13.8">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row>
    <row r="334" spans="1:58" s="37" customFormat="1" ht="13.8">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row>
    <row r="335" spans="1:58" s="37" customFormat="1" ht="13.8">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row>
    <row r="336" spans="1:58" s="37" customFormat="1" ht="13.8">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row>
    <row r="337" spans="1:58" s="37" customFormat="1" ht="13.8">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row>
    <row r="338" spans="1:58" s="37" customFormat="1" ht="13.8">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row>
    <row r="339" spans="1:58" s="37" customFormat="1" ht="13.8">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row>
    <row r="340" spans="1:58" s="37" customFormat="1" ht="13.8">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row>
    <row r="341" spans="1:58" s="37" customFormat="1" ht="13.8">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row>
    <row r="342" spans="1:58" s="37" customFormat="1" ht="13.8">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row>
    <row r="343" spans="1:58" s="37" customFormat="1" ht="13.8">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row>
    <row r="344" spans="1:58" s="37" customFormat="1" ht="13.8">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row>
    <row r="345" spans="1:58" s="37" customFormat="1" ht="13.8">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row>
    <row r="346" spans="1:58" s="37" customFormat="1" ht="13.8">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row>
    <row r="347" spans="1:58" s="37" customFormat="1" ht="13.8">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row>
    <row r="348" spans="1:58" s="37" customFormat="1" ht="13.8">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row>
    <row r="349" spans="1:58" s="37" customFormat="1" ht="13.8">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row>
    <row r="350" spans="1:58" s="37" customFormat="1" ht="13.8">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row>
    <row r="351" spans="1:58" s="37" customFormat="1" ht="13.8">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row>
    <row r="352" spans="1:58" s="37" customFormat="1" ht="13.8">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row>
    <row r="353" spans="1:58" s="37" customFormat="1" ht="13.8">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row>
    <row r="354" spans="1:58" s="37" customFormat="1" ht="13.8">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row>
    <row r="355" spans="1:58" s="37" customFormat="1" ht="13.8">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c r="AY355" s="36"/>
      <c r="AZ355" s="36"/>
      <c r="BA355" s="36"/>
      <c r="BB355" s="36"/>
      <c r="BC355" s="36"/>
      <c r="BD355" s="36"/>
      <c r="BE355" s="36"/>
      <c r="BF355" s="36"/>
    </row>
    <row r="356" spans="1:58" s="37" customFormat="1" ht="13.8">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c r="AY356" s="36"/>
      <c r="AZ356" s="36"/>
      <c r="BA356" s="36"/>
      <c r="BB356" s="36"/>
      <c r="BC356" s="36"/>
      <c r="BD356" s="36"/>
      <c r="BE356" s="36"/>
      <c r="BF356" s="36"/>
    </row>
    <row r="357" spans="1:58" s="37" customFormat="1" ht="13.8">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c r="AY357" s="36"/>
      <c r="AZ357" s="36"/>
      <c r="BA357" s="36"/>
      <c r="BB357" s="36"/>
      <c r="BC357" s="36"/>
      <c r="BD357" s="36"/>
      <c r="BE357" s="36"/>
      <c r="BF357" s="36"/>
    </row>
    <row r="358" spans="1:58" s="37" customFormat="1" ht="13.8">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row>
    <row r="359" spans="1:58" s="37" customFormat="1" ht="13.8">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c r="AY359" s="36"/>
      <c r="AZ359" s="36"/>
      <c r="BA359" s="36"/>
      <c r="BB359" s="36"/>
      <c r="BC359" s="36"/>
      <c r="BD359" s="36"/>
      <c r="BE359" s="36"/>
      <c r="BF359" s="36"/>
    </row>
    <row r="360" spans="1:58" s="37" customFormat="1" ht="13.8">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row>
    <row r="361" spans="1:58" s="37" customFormat="1" ht="13.8">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c r="AY361" s="36"/>
      <c r="AZ361" s="36"/>
      <c r="BA361" s="36"/>
      <c r="BB361" s="36"/>
      <c r="BC361" s="36"/>
      <c r="BD361" s="36"/>
      <c r="BE361" s="36"/>
      <c r="BF361" s="36"/>
    </row>
    <row r="362" spans="1:58" s="37" customFormat="1" ht="13.8">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c r="AY362" s="36"/>
      <c r="AZ362" s="36"/>
      <c r="BA362" s="36"/>
      <c r="BB362" s="36"/>
      <c r="BC362" s="36"/>
      <c r="BD362" s="36"/>
      <c r="BE362" s="36"/>
      <c r="BF362" s="36"/>
    </row>
    <row r="363" spans="1:58" s="37" customFormat="1" ht="13.8">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c r="AY363" s="36"/>
      <c r="AZ363" s="36"/>
      <c r="BA363" s="36"/>
      <c r="BB363" s="36"/>
      <c r="BC363" s="36"/>
      <c r="BD363" s="36"/>
      <c r="BE363" s="36"/>
      <c r="BF363" s="36"/>
    </row>
    <row r="364" spans="1:58" s="37" customFormat="1" ht="13.8">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c r="AY364" s="36"/>
      <c r="AZ364" s="36"/>
      <c r="BA364" s="36"/>
      <c r="BB364" s="36"/>
      <c r="BC364" s="36"/>
      <c r="BD364" s="36"/>
      <c r="BE364" s="36"/>
      <c r="BF364" s="36"/>
    </row>
    <row r="365" spans="1:58" s="37" customFormat="1" ht="13.8">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c r="AY365" s="36"/>
      <c r="AZ365" s="36"/>
      <c r="BA365" s="36"/>
      <c r="BB365" s="36"/>
      <c r="BC365" s="36"/>
      <c r="BD365" s="36"/>
      <c r="BE365" s="36"/>
      <c r="BF365" s="36"/>
    </row>
    <row r="366" spans="1:58" s="37" customFormat="1" ht="13.8">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c r="AY366" s="36"/>
      <c r="AZ366" s="36"/>
      <c r="BA366" s="36"/>
      <c r="BB366" s="36"/>
      <c r="BC366" s="36"/>
      <c r="BD366" s="36"/>
      <c r="BE366" s="36"/>
      <c r="BF366" s="36"/>
    </row>
    <row r="367" spans="1:58" s="37" customFormat="1" ht="13.8">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c r="AY367" s="36"/>
      <c r="AZ367" s="36"/>
      <c r="BA367" s="36"/>
      <c r="BB367" s="36"/>
      <c r="BC367" s="36"/>
      <c r="BD367" s="36"/>
      <c r="BE367" s="36"/>
      <c r="BF367" s="36"/>
    </row>
    <row r="368" spans="1:58" s="37" customFormat="1" ht="13.8">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c r="AY368" s="36"/>
      <c r="AZ368" s="36"/>
      <c r="BA368" s="36"/>
      <c r="BB368" s="36"/>
      <c r="BC368" s="36"/>
      <c r="BD368" s="36"/>
      <c r="BE368" s="36"/>
      <c r="BF368" s="36"/>
    </row>
    <row r="369" spans="1:58" s="37" customFormat="1" ht="13.8">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c r="AY369" s="36"/>
      <c r="AZ369" s="36"/>
      <c r="BA369" s="36"/>
      <c r="BB369" s="36"/>
      <c r="BC369" s="36"/>
      <c r="BD369" s="36"/>
      <c r="BE369" s="36"/>
      <c r="BF369" s="36"/>
    </row>
    <row r="370" spans="1:58" s="37" customFormat="1" ht="13.8">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c r="AT370" s="36"/>
      <c r="AU370" s="36"/>
      <c r="AV370" s="36"/>
      <c r="AW370" s="36"/>
      <c r="AX370" s="36"/>
      <c r="AY370" s="36"/>
      <c r="AZ370" s="36"/>
      <c r="BA370" s="36"/>
      <c r="BB370" s="36"/>
      <c r="BC370" s="36"/>
      <c r="BD370" s="36"/>
      <c r="BE370" s="36"/>
      <c r="BF370" s="36"/>
    </row>
    <row r="371" spans="1:58" s="37" customFormat="1" ht="13.8">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AT371" s="36"/>
      <c r="AU371" s="36"/>
      <c r="AV371" s="36"/>
      <c r="AW371" s="36"/>
      <c r="AX371" s="36"/>
      <c r="AY371" s="36"/>
      <c r="AZ371" s="36"/>
      <c r="BA371" s="36"/>
      <c r="BB371" s="36"/>
      <c r="BC371" s="36"/>
      <c r="BD371" s="36"/>
      <c r="BE371" s="36"/>
      <c r="BF371" s="36"/>
    </row>
    <row r="372" spans="1:58" s="37" customFormat="1" ht="13.8">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AT372" s="36"/>
      <c r="AU372" s="36"/>
      <c r="AV372" s="36"/>
      <c r="AW372" s="36"/>
      <c r="AX372" s="36"/>
      <c r="AY372" s="36"/>
      <c r="AZ372" s="36"/>
      <c r="BA372" s="36"/>
      <c r="BB372" s="36"/>
      <c r="BC372" s="36"/>
      <c r="BD372" s="36"/>
      <c r="BE372" s="36"/>
      <c r="BF372" s="36"/>
    </row>
    <row r="373" spans="1:58" s="37" customFormat="1" ht="13.8">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c r="AY373" s="36"/>
      <c r="AZ373" s="36"/>
      <c r="BA373" s="36"/>
      <c r="BB373" s="36"/>
      <c r="BC373" s="36"/>
      <c r="BD373" s="36"/>
      <c r="BE373" s="36"/>
      <c r="BF373" s="36"/>
    </row>
    <row r="374" spans="1:58" s="37" customFormat="1" ht="13.8">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c r="AY374" s="36"/>
      <c r="AZ374" s="36"/>
      <c r="BA374" s="36"/>
      <c r="BB374" s="36"/>
      <c r="BC374" s="36"/>
      <c r="BD374" s="36"/>
      <c r="BE374" s="36"/>
      <c r="BF374" s="36"/>
    </row>
    <row r="375" spans="1:58" s="37" customFormat="1" ht="13.8">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c r="AT375" s="36"/>
      <c r="AU375" s="36"/>
      <c r="AV375" s="36"/>
      <c r="AW375" s="36"/>
      <c r="AX375" s="36"/>
      <c r="AY375" s="36"/>
      <c r="AZ375" s="36"/>
      <c r="BA375" s="36"/>
      <c r="BB375" s="36"/>
      <c r="BC375" s="36"/>
      <c r="BD375" s="36"/>
      <c r="BE375" s="36"/>
      <c r="BF375" s="36"/>
    </row>
    <row r="376" spans="1:58" s="37" customFormat="1" ht="13.8">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c r="AT376" s="36"/>
      <c r="AU376" s="36"/>
      <c r="AV376" s="36"/>
      <c r="AW376" s="36"/>
      <c r="AX376" s="36"/>
      <c r="AY376" s="36"/>
      <c r="AZ376" s="36"/>
      <c r="BA376" s="36"/>
      <c r="BB376" s="36"/>
      <c r="BC376" s="36"/>
      <c r="BD376" s="36"/>
      <c r="BE376" s="36"/>
      <c r="BF376" s="36"/>
    </row>
    <row r="377" spans="1:58" s="37" customFormat="1" ht="13.8">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c r="AT377" s="36"/>
      <c r="AU377" s="36"/>
      <c r="AV377" s="36"/>
      <c r="AW377" s="36"/>
      <c r="AX377" s="36"/>
      <c r="AY377" s="36"/>
      <c r="AZ377" s="36"/>
      <c r="BA377" s="36"/>
      <c r="BB377" s="36"/>
      <c r="BC377" s="36"/>
      <c r="BD377" s="36"/>
      <c r="BE377" s="36"/>
      <c r="BF377" s="36"/>
    </row>
    <row r="378" spans="1:58" s="37" customFormat="1" ht="13.8">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c r="AT378" s="36"/>
      <c r="AU378" s="36"/>
      <c r="AV378" s="36"/>
      <c r="AW378" s="36"/>
      <c r="AX378" s="36"/>
      <c r="AY378" s="36"/>
      <c r="AZ378" s="36"/>
      <c r="BA378" s="36"/>
      <c r="BB378" s="36"/>
      <c r="BC378" s="36"/>
      <c r="BD378" s="36"/>
      <c r="BE378" s="36"/>
      <c r="BF378" s="36"/>
    </row>
    <row r="379" spans="1:58" s="37" customFormat="1" ht="13.8">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c r="AT379" s="36"/>
      <c r="AU379" s="36"/>
      <c r="AV379" s="36"/>
      <c r="AW379" s="36"/>
      <c r="AX379" s="36"/>
      <c r="AY379" s="36"/>
      <c r="AZ379" s="36"/>
      <c r="BA379" s="36"/>
      <c r="BB379" s="36"/>
      <c r="BC379" s="36"/>
      <c r="BD379" s="36"/>
      <c r="BE379" s="36"/>
      <c r="BF379" s="36"/>
    </row>
    <row r="380" spans="1:58" s="37" customFormat="1" ht="13.8">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c r="AT380" s="36"/>
      <c r="AU380" s="36"/>
      <c r="AV380" s="36"/>
      <c r="AW380" s="36"/>
      <c r="AX380" s="36"/>
      <c r="AY380" s="36"/>
      <c r="AZ380" s="36"/>
      <c r="BA380" s="36"/>
      <c r="BB380" s="36"/>
      <c r="BC380" s="36"/>
      <c r="BD380" s="36"/>
      <c r="BE380" s="36"/>
      <c r="BF380" s="36"/>
    </row>
    <row r="381" spans="1:58" s="37" customFormat="1" ht="13.8">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c r="AT381" s="36"/>
      <c r="AU381" s="36"/>
      <c r="AV381" s="36"/>
      <c r="AW381" s="36"/>
      <c r="AX381" s="36"/>
      <c r="AY381" s="36"/>
      <c r="AZ381" s="36"/>
      <c r="BA381" s="36"/>
      <c r="BB381" s="36"/>
      <c r="BC381" s="36"/>
      <c r="BD381" s="36"/>
      <c r="BE381" s="36"/>
      <c r="BF381" s="36"/>
    </row>
    <row r="382" spans="1:58" s="37" customFormat="1" ht="13.8">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c r="AT382" s="36"/>
      <c r="AU382" s="36"/>
      <c r="AV382" s="36"/>
      <c r="AW382" s="36"/>
      <c r="AX382" s="36"/>
      <c r="AY382" s="36"/>
      <c r="AZ382" s="36"/>
      <c r="BA382" s="36"/>
      <c r="BB382" s="36"/>
      <c r="BC382" s="36"/>
      <c r="BD382" s="36"/>
      <c r="BE382" s="36"/>
      <c r="BF382" s="36"/>
    </row>
    <row r="383" spans="1:58" s="37" customFormat="1" ht="13.8">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c r="AZ383" s="36"/>
      <c r="BA383" s="36"/>
      <c r="BB383" s="36"/>
      <c r="BC383" s="36"/>
      <c r="BD383" s="36"/>
      <c r="BE383" s="36"/>
      <c r="BF383" s="36"/>
    </row>
    <row r="384" spans="1:58" s="37" customFormat="1" ht="13.8">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c r="AZ384" s="36"/>
      <c r="BA384" s="36"/>
      <c r="BB384" s="36"/>
      <c r="BC384" s="36"/>
      <c r="BD384" s="36"/>
      <c r="BE384" s="36"/>
      <c r="BF384" s="36"/>
    </row>
    <row r="385" spans="1:58" s="37" customFormat="1" ht="13.8">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c r="AZ385" s="36"/>
      <c r="BA385" s="36"/>
      <c r="BB385" s="36"/>
      <c r="BC385" s="36"/>
      <c r="BD385" s="36"/>
      <c r="BE385" s="36"/>
      <c r="BF385" s="36"/>
    </row>
    <row r="386" spans="1:58" s="37" customFormat="1" ht="13.8">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c r="AZ386" s="36"/>
      <c r="BA386" s="36"/>
      <c r="BB386" s="36"/>
      <c r="BC386" s="36"/>
      <c r="BD386" s="36"/>
      <c r="BE386" s="36"/>
      <c r="BF386" s="36"/>
    </row>
    <row r="387" spans="1:58" s="37" customFormat="1" ht="13.8">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c r="AT387" s="36"/>
      <c r="AU387" s="36"/>
      <c r="AV387" s="36"/>
      <c r="AW387" s="36"/>
      <c r="AX387" s="36"/>
      <c r="AY387" s="36"/>
      <c r="AZ387" s="36"/>
      <c r="BA387" s="36"/>
      <c r="BB387" s="36"/>
      <c r="BC387" s="36"/>
      <c r="BD387" s="36"/>
      <c r="BE387" s="36"/>
      <c r="BF387" s="36"/>
    </row>
    <row r="388" spans="1:58" s="37" customFormat="1" ht="13.8">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c r="AT388" s="36"/>
      <c r="AU388" s="36"/>
      <c r="AV388" s="36"/>
      <c r="AW388" s="36"/>
      <c r="AX388" s="36"/>
      <c r="AY388" s="36"/>
      <c r="AZ388" s="36"/>
      <c r="BA388" s="36"/>
      <c r="BB388" s="36"/>
      <c r="BC388" s="36"/>
      <c r="BD388" s="36"/>
      <c r="BE388" s="36"/>
      <c r="BF388" s="36"/>
    </row>
    <row r="389" spans="1:58" s="37" customFormat="1" ht="13.8">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c r="AT389" s="36"/>
      <c r="AU389" s="36"/>
      <c r="AV389" s="36"/>
      <c r="AW389" s="36"/>
      <c r="AX389" s="36"/>
      <c r="AY389" s="36"/>
      <c r="AZ389" s="36"/>
      <c r="BA389" s="36"/>
      <c r="BB389" s="36"/>
      <c r="BC389" s="36"/>
      <c r="BD389" s="36"/>
      <c r="BE389" s="36"/>
      <c r="BF389" s="36"/>
    </row>
    <row r="390" spans="1:58" s="37" customFormat="1" ht="13.8">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c r="AT390" s="36"/>
      <c r="AU390" s="36"/>
      <c r="AV390" s="36"/>
      <c r="AW390" s="36"/>
      <c r="AX390" s="36"/>
      <c r="AY390" s="36"/>
      <c r="AZ390" s="36"/>
      <c r="BA390" s="36"/>
      <c r="BB390" s="36"/>
      <c r="BC390" s="36"/>
      <c r="BD390" s="36"/>
      <c r="BE390" s="36"/>
      <c r="BF390" s="36"/>
    </row>
    <row r="391" spans="1:58" s="37" customFormat="1" ht="13.8">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c r="AT391" s="36"/>
      <c r="AU391" s="36"/>
      <c r="AV391" s="36"/>
      <c r="AW391" s="36"/>
      <c r="AX391" s="36"/>
      <c r="AY391" s="36"/>
      <c r="AZ391" s="36"/>
      <c r="BA391" s="36"/>
      <c r="BB391" s="36"/>
      <c r="BC391" s="36"/>
      <c r="BD391" s="36"/>
      <c r="BE391" s="36"/>
      <c r="BF391" s="36"/>
    </row>
    <row r="392" spans="1:58" s="37" customFormat="1" ht="13.8">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c r="AT392" s="36"/>
      <c r="AU392" s="36"/>
      <c r="AV392" s="36"/>
      <c r="AW392" s="36"/>
      <c r="AX392" s="36"/>
      <c r="AY392" s="36"/>
      <c r="AZ392" s="36"/>
      <c r="BA392" s="36"/>
      <c r="BB392" s="36"/>
      <c r="BC392" s="36"/>
      <c r="BD392" s="36"/>
      <c r="BE392" s="36"/>
      <c r="BF392" s="36"/>
    </row>
    <row r="393" spans="1:58" s="37" customFormat="1" ht="13.8">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c r="AT393" s="36"/>
      <c r="AU393" s="36"/>
      <c r="AV393" s="36"/>
      <c r="AW393" s="36"/>
      <c r="AX393" s="36"/>
      <c r="AY393" s="36"/>
      <c r="AZ393" s="36"/>
      <c r="BA393" s="36"/>
      <c r="BB393" s="36"/>
      <c r="BC393" s="36"/>
      <c r="BD393" s="36"/>
      <c r="BE393" s="36"/>
      <c r="BF393" s="36"/>
    </row>
    <row r="394" spans="1:58" s="37" customFormat="1" ht="13.8">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c r="AT394" s="36"/>
      <c r="AU394" s="36"/>
      <c r="AV394" s="36"/>
      <c r="AW394" s="36"/>
      <c r="AX394" s="36"/>
      <c r="AY394" s="36"/>
      <c r="AZ394" s="36"/>
      <c r="BA394" s="36"/>
      <c r="BB394" s="36"/>
      <c r="BC394" s="36"/>
      <c r="BD394" s="36"/>
      <c r="BE394" s="36"/>
      <c r="BF394" s="36"/>
    </row>
    <row r="395" spans="1:58" s="37" customFormat="1" ht="13.8">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c r="AT395" s="36"/>
      <c r="AU395" s="36"/>
      <c r="AV395" s="36"/>
      <c r="AW395" s="36"/>
      <c r="AX395" s="36"/>
      <c r="AY395" s="36"/>
      <c r="AZ395" s="36"/>
      <c r="BA395" s="36"/>
      <c r="BB395" s="36"/>
      <c r="BC395" s="36"/>
      <c r="BD395" s="36"/>
      <c r="BE395" s="36"/>
      <c r="BF395" s="36"/>
    </row>
    <row r="396" spans="1:58" s="37" customFormat="1" ht="13.8">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c r="AT396" s="36"/>
      <c r="AU396" s="36"/>
      <c r="AV396" s="36"/>
      <c r="AW396" s="36"/>
      <c r="AX396" s="36"/>
      <c r="AY396" s="36"/>
      <c r="AZ396" s="36"/>
      <c r="BA396" s="36"/>
      <c r="BB396" s="36"/>
      <c r="BC396" s="36"/>
      <c r="BD396" s="36"/>
      <c r="BE396" s="36"/>
      <c r="BF396" s="36"/>
    </row>
    <row r="397" spans="1:58" s="37" customFormat="1" ht="13.8">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c r="AT397" s="36"/>
      <c r="AU397" s="36"/>
      <c r="AV397" s="36"/>
      <c r="AW397" s="36"/>
      <c r="AX397" s="36"/>
      <c r="AY397" s="36"/>
      <c r="AZ397" s="36"/>
      <c r="BA397" s="36"/>
      <c r="BB397" s="36"/>
      <c r="BC397" s="36"/>
      <c r="BD397" s="36"/>
      <c r="BE397" s="36"/>
      <c r="BF397" s="36"/>
    </row>
    <row r="398" spans="1:58" s="37" customFormat="1" ht="13.8">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c r="AT398" s="36"/>
      <c r="AU398" s="36"/>
      <c r="AV398" s="36"/>
      <c r="AW398" s="36"/>
      <c r="AX398" s="36"/>
      <c r="AY398" s="36"/>
      <c r="AZ398" s="36"/>
      <c r="BA398" s="36"/>
      <c r="BB398" s="36"/>
      <c r="BC398" s="36"/>
      <c r="BD398" s="36"/>
      <c r="BE398" s="36"/>
      <c r="BF398" s="36"/>
    </row>
    <row r="399" spans="1:58" s="37" customFormat="1" ht="13.8">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c r="AT399" s="36"/>
      <c r="AU399" s="36"/>
      <c r="AV399" s="36"/>
      <c r="AW399" s="36"/>
      <c r="AX399" s="36"/>
      <c r="AY399" s="36"/>
      <c r="AZ399" s="36"/>
      <c r="BA399" s="36"/>
      <c r="BB399" s="36"/>
      <c r="BC399" s="36"/>
      <c r="BD399" s="36"/>
      <c r="BE399" s="36"/>
      <c r="BF399" s="36"/>
    </row>
    <row r="400" spans="1:58" s="37" customFormat="1" ht="13.8">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c r="AT400" s="36"/>
      <c r="AU400" s="36"/>
      <c r="AV400" s="36"/>
      <c r="AW400" s="36"/>
      <c r="AX400" s="36"/>
      <c r="AY400" s="36"/>
      <c r="AZ400" s="36"/>
      <c r="BA400" s="36"/>
      <c r="BB400" s="36"/>
      <c r="BC400" s="36"/>
      <c r="BD400" s="36"/>
      <c r="BE400" s="36"/>
      <c r="BF400" s="36"/>
    </row>
    <row r="401" spans="1:58" s="37" customFormat="1" ht="13.8">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c r="AT401" s="36"/>
      <c r="AU401" s="36"/>
      <c r="AV401" s="36"/>
      <c r="AW401" s="36"/>
      <c r="AX401" s="36"/>
      <c r="AY401" s="36"/>
      <c r="AZ401" s="36"/>
      <c r="BA401" s="36"/>
      <c r="BB401" s="36"/>
      <c r="BC401" s="36"/>
      <c r="BD401" s="36"/>
      <c r="BE401" s="36"/>
      <c r="BF401" s="36"/>
    </row>
    <row r="402" spans="1:58" s="37" customFormat="1" ht="13.8">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c r="AT402" s="36"/>
      <c r="AU402" s="36"/>
      <c r="AV402" s="36"/>
      <c r="AW402" s="36"/>
      <c r="AX402" s="36"/>
      <c r="AY402" s="36"/>
      <c r="AZ402" s="36"/>
      <c r="BA402" s="36"/>
      <c r="BB402" s="36"/>
      <c r="BC402" s="36"/>
      <c r="BD402" s="36"/>
      <c r="BE402" s="36"/>
      <c r="BF402" s="36"/>
    </row>
    <row r="403" spans="1:58" s="37" customFormat="1" ht="13.8">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c r="AT403" s="36"/>
      <c r="AU403" s="36"/>
      <c r="AV403" s="36"/>
      <c r="AW403" s="36"/>
      <c r="AX403" s="36"/>
      <c r="AY403" s="36"/>
      <c r="AZ403" s="36"/>
      <c r="BA403" s="36"/>
      <c r="BB403" s="36"/>
      <c r="BC403" s="36"/>
      <c r="BD403" s="36"/>
      <c r="BE403" s="36"/>
      <c r="BF403" s="36"/>
    </row>
    <row r="404" spans="1:58" s="37" customFormat="1" ht="13.8">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c r="AT404" s="36"/>
      <c r="AU404" s="36"/>
      <c r="AV404" s="36"/>
      <c r="AW404" s="36"/>
      <c r="AX404" s="36"/>
      <c r="AY404" s="36"/>
      <c r="AZ404" s="36"/>
      <c r="BA404" s="36"/>
      <c r="BB404" s="36"/>
      <c r="BC404" s="36"/>
      <c r="BD404" s="36"/>
      <c r="BE404" s="36"/>
      <c r="BF404" s="36"/>
    </row>
    <row r="405" spans="1:58" s="37" customFormat="1" ht="13.8">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c r="AT405" s="36"/>
      <c r="AU405" s="36"/>
      <c r="AV405" s="36"/>
      <c r="AW405" s="36"/>
      <c r="AX405" s="36"/>
      <c r="AY405" s="36"/>
      <c r="AZ405" s="36"/>
      <c r="BA405" s="36"/>
      <c r="BB405" s="36"/>
      <c r="BC405" s="36"/>
      <c r="BD405" s="36"/>
      <c r="BE405" s="36"/>
      <c r="BF405" s="36"/>
    </row>
    <row r="406" spans="1:58" s="37" customFormat="1" ht="13.8">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c r="AT406" s="36"/>
      <c r="AU406" s="36"/>
      <c r="AV406" s="36"/>
      <c r="AW406" s="36"/>
      <c r="AX406" s="36"/>
      <c r="AY406" s="36"/>
      <c r="AZ406" s="36"/>
      <c r="BA406" s="36"/>
      <c r="BB406" s="36"/>
      <c r="BC406" s="36"/>
      <c r="BD406" s="36"/>
      <c r="BE406" s="36"/>
      <c r="BF406" s="36"/>
    </row>
    <row r="407" spans="1:58" s="37" customFormat="1" ht="13.8">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c r="AT407" s="36"/>
      <c r="AU407" s="36"/>
      <c r="AV407" s="36"/>
      <c r="AW407" s="36"/>
      <c r="AX407" s="36"/>
      <c r="AY407" s="36"/>
      <c r="AZ407" s="36"/>
      <c r="BA407" s="36"/>
      <c r="BB407" s="36"/>
      <c r="BC407" s="36"/>
      <c r="BD407" s="36"/>
      <c r="BE407" s="36"/>
      <c r="BF407" s="36"/>
    </row>
    <row r="408" spans="1:58" s="37" customFormat="1" ht="13.8">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c r="AT408" s="36"/>
      <c r="AU408" s="36"/>
      <c r="AV408" s="36"/>
      <c r="AW408" s="36"/>
      <c r="AX408" s="36"/>
      <c r="AY408" s="36"/>
      <c r="AZ408" s="36"/>
      <c r="BA408" s="36"/>
      <c r="BB408" s="36"/>
      <c r="BC408" s="36"/>
      <c r="BD408" s="36"/>
      <c r="BE408" s="36"/>
      <c r="BF408" s="36"/>
    </row>
    <row r="409" spans="1:58" s="37" customFormat="1" ht="13.8">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c r="AT409" s="36"/>
      <c r="AU409" s="36"/>
      <c r="AV409" s="36"/>
      <c r="AW409" s="36"/>
      <c r="AX409" s="36"/>
      <c r="AY409" s="36"/>
      <c r="AZ409" s="36"/>
      <c r="BA409" s="36"/>
      <c r="BB409" s="36"/>
      <c r="BC409" s="36"/>
      <c r="BD409" s="36"/>
      <c r="BE409" s="36"/>
      <c r="BF409" s="36"/>
    </row>
    <row r="410" spans="1:58" s="37" customFormat="1" ht="13.8">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c r="AT410" s="36"/>
      <c r="AU410" s="36"/>
      <c r="AV410" s="36"/>
      <c r="AW410" s="36"/>
      <c r="AX410" s="36"/>
      <c r="AY410" s="36"/>
      <c r="AZ410" s="36"/>
      <c r="BA410" s="36"/>
      <c r="BB410" s="36"/>
      <c r="BC410" s="36"/>
      <c r="BD410" s="36"/>
      <c r="BE410" s="36"/>
      <c r="BF410" s="36"/>
    </row>
    <row r="411" spans="1:58" s="37" customFormat="1" ht="13.8">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c r="AT411" s="36"/>
      <c r="AU411" s="36"/>
      <c r="AV411" s="36"/>
      <c r="AW411" s="36"/>
      <c r="AX411" s="36"/>
      <c r="AY411" s="36"/>
      <c r="AZ411" s="36"/>
      <c r="BA411" s="36"/>
      <c r="BB411" s="36"/>
      <c r="BC411" s="36"/>
      <c r="BD411" s="36"/>
      <c r="BE411" s="36"/>
      <c r="BF411" s="36"/>
    </row>
    <row r="412" spans="1:58" s="37" customFormat="1" ht="13.8">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c r="AT412" s="36"/>
      <c r="AU412" s="36"/>
      <c r="AV412" s="36"/>
      <c r="AW412" s="36"/>
      <c r="AX412" s="36"/>
      <c r="AY412" s="36"/>
      <c r="AZ412" s="36"/>
      <c r="BA412" s="36"/>
      <c r="BB412" s="36"/>
      <c r="BC412" s="36"/>
      <c r="BD412" s="36"/>
      <c r="BE412" s="36"/>
      <c r="BF412" s="36"/>
    </row>
    <row r="413" spans="1:58" s="37" customFormat="1" ht="13.8">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c r="AT413" s="36"/>
      <c r="AU413" s="36"/>
      <c r="AV413" s="36"/>
      <c r="AW413" s="36"/>
      <c r="AX413" s="36"/>
      <c r="AY413" s="36"/>
      <c r="AZ413" s="36"/>
      <c r="BA413" s="36"/>
      <c r="BB413" s="36"/>
      <c r="BC413" s="36"/>
      <c r="BD413" s="36"/>
      <c r="BE413" s="36"/>
      <c r="BF413" s="36"/>
    </row>
    <row r="414" spans="1:58" s="37" customFormat="1" ht="13.8">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c r="AT414" s="36"/>
      <c r="AU414" s="36"/>
      <c r="AV414" s="36"/>
      <c r="AW414" s="36"/>
      <c r="AX414" s="36"/>
      <c r="AY414" s="36"/>
      <c r="AZ414" s="36"/>
      <c r="BA414" s="36"/>
      <c r="BB414" s="36"/>
      <c r="BC414" s="36"/>
      <c r="BD414" s="36"/>
      <c r="BE414" s="36"/>
      <c r="BF414" s="36"/>
    </row>
    <row r="415" spans="1:58" s="37" customFormat="1" ht="13.8">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c r="AN415" s="36"/>
      <c r="AO415" s="36"/>
      <c r="AP415" s="36"/>
      <c r="AQ415" s="36"/>
      <c r="AR415" s="36"/>
      <c r="AS415" s="36"/>
      <c r="AT415" s="36"/>
      <c r="AU415" s="36"/>
      <c r="AV415" s="36"/>
      <c r="AW415" s="36"/>
      <c r="AX415" s="36"/>
      <c r="AY415" s="36"/>
      <c r="AZ415" s="36"/>
      <c r="BA415" s="36"/>
      <c r="BB415" s="36"/>
      <c r="BC415" s="36"/>
      <c r="BD415" s="36"/>
      <c r="BE415" s="36"/>
      <c r="BF415" s="36"/>
    </row>
    <row r="416" spans="1:58" s="37" customFormat="1" ht="13.8">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c r="AN416" s="36"/>
      <c r="AO416" s="36"/>
      <c r="AP416" s="36"/>
      <c r="AQ416" s="36"/>
      <c r="AR416" s="36"/>
      <c r="AS416" s="36"/>
      <c r="AT416" s="36"/>
      <c r="AU416" s="36"/>
      <c r="AV416" s="36"/>
      <c r="AW416" s="36"/>
      <c r="AX416" s="36"/>
      <c r="AY416" s="36"/>
      <c r="AZ416" s="36"/>
      <c r="BA416" s="36"/>
      <c r="BB416" s="36"/>
      <c r="BC416" s="36"/>
      <c r="BD416" s="36"/>
      <c r="BE416" s="36"/>
      <c r="BF416" s="36"/>
    </row>
    <row r="417" spans="1:58" s="37" customFormat="1" ht="13.8">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c r="AN417" s="36"/>
      <c r="AO417" s="36"/>
      <c r="AP417" s="36"/>
      <c r="AQ417" s="36"/>
      <c r="AR417" s="36"/>
      <c r="AS417" s="36"/>
      <c r="AT417" s="36"/>
      <c r="AU417" s="36"/>
      <c r="AV417" s="36"/>
      <c r="AW417" s="36"/>
      <c r="AX417" s="36"/>
      <c r="AY417" s="36"/>
      <c r="AZ417" s="36"/>
      <c r="BA417" s="36"/>
      <c r="BB417" s="36"/>
      <c r="BC417" s="36"/>
      <c r="BD417" s="36"/>
      <c r="BE417" s="36"/>
      <c r="BF417" s="36"/>
    </row>
    <row r="418" spans="1:58" s="37" customFormat="1" ht="13.8">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c r="AN418" s="36"/>
      <c r="AO418" s="36"/>
      <c r="AP418" s="36"/>
      <c r="AQ418" s="36"/>
      <c r="AR418" s="36"/>
      <c r="AS418" s="36"/>
      <c r="AT418" s="36"/>
      <c r="AU418" s="36"/>
      <c r="AV418" s="36"/>
      <c r="AW418" s="36"/>
      <c r="AX418" s="36"/>
      <c r="AY418" s="36"/>
      <c r="AZ418" s="36"/>
      <c r="BA418" s="36"/>
      <c r="BB418" s="36"/>
      <c r="BC418" s="36"/>
      <c r="BD418" s="36"/>
      <c r="BE418" s="36"/>
      <c r="BF418" s="36"/>
    </row>
    <row r="419" spans="1:58" s="37" customFormat="1" ht="13.8">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c r="AN419" s="36"/>
      <c r="AO419" s="36"/>
      <c r="AP419" s="36"/>
      <c r="AQ419" s="36"/>
      <c r="AR419" s="36"/>
      <c r="AS419" s="36"/>
      <c r="AT419" s="36"/>
      <c r="AU419" s="36"/>
      <c r="AV419" s="36"/>
      <c r="AW419" s="36"/>
      <c r="AX419" s="36"/>
      <c r="AY419" s="36"/>
      <c r="AZ419" s="36"/>
      <c r="BA419" s="36"/>
      <c r="BB419" s="36"/>
      <c r="BC419" s="36"/>
      <c r="BD419" s="36"/>
      <c r="BE419" s="36"/>
      <c r="BF419" s="36"/>
    </row>
    <row r="420" spans="1:58" s="37" customFormat="1" ht="13.8">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c r="AN420" s="36"/>
      <c r="AO420" s="36"/>
      <c r="AP420" s="36"/>
      <c r="AQ420" s="36"/>
      <c r="AR420" s="36"/>
      <c r="AS420" s="36"/>
      <c r="AT420" s="36"/>
      <c r="AU420" s="36"/>
      <c r="AV420" s="36"/>
      <c r="AW420" s="36"/>
      <c r="AX420" s="36"/>
      <c r="AY420" s="36"/>
      <c r="AZ420" s="36"/>
      <c r="BA420" s="36"/>
      <c r="BB420" s="36"/>
      <c r="BC420" s="36"/>
      <c r="BD420" s="36"/>
      <c r="BE420" s="36"/>
      <c r="BF420" s="36"/>
    </row>
    <row r="421" spans="1:58" s="37" customFormat="1" ht="13.8">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c r="AN421" s="36"/>
      <c r="AO421" s="36"/>
      <c r="AP421" s="36"/>
      <c r="AQ421" s="36"/>
      <c r="AR421" s="36"/>
      <c r="AS421" s="36"/>
      <c r="AT421" s="36"/>
      <c r="AU421" s="36"/>
      <c r="AV421" s="36"/>
      <c r="AW421" s="36"/>
      <c r="AX421" s="36"/>
      <c r="AY421" s="36"/>
      <c r="AZ421" s="36"/>
      <c r="BA421" s="36"/>
      <c r="BB421" s="36"/>
      <c r="BC421" s="36"/>
      <c r="BD421" s="36"/>
      <c r="BE421" s="36"/>
      <c r="BF421" s="36"/>
    </row>
    <row r="422" spans="1:58" s="37" customFormat="1" ht="13.8">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c r="AN422" s="36"/>
      <c r="AO422" s="36"/>
      <c r="AP422" s="36"/>
      <c r="AQ422" s="36"/>
      <c r="AR422" s="36"/>
      <c r="AS422" s="36"/>
      <c r="AT422" s="36"/>
      <c r="AU422" s="36"/>
      <c r="AV422" s="36"/>
      <c r="AW422" s="36"/>
      <c r="AX422" s="36"/>
      <c r="AY422" s="36"/>
      <c r="AZ422" s="36"/>
      <c r="BA422" s="36"/>
      <c r="BB422" s="36"/>
      <c r="BC422" s="36"/>
      <c r="BD422" s="36"/>
      <c r="BE422" s="36"/>
      <c r="BF422" s="36"/>
    </row>
    <row r="423" spans="1:58" s="37" customFormat="1" ht="13.8">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c r="AN423" s="36"/>
      <c r="AO423" s="36"/>
      <c r="AP423" s="36"/>
      <c r="AQ423" s="36"/>
      <c r="AR423" s="36"/>
      <c r="AS423" s="36"/>
      <c r="AT423" s="36"/>
      <c r="AU423" s="36"/>
      <c r="AV423" s="36"/>
      <c r="AW423" s="36"/>
      <c r="AX423" s="36"/>
      <c r="AY423" s="36"/>
      <c r="AZ423" s="36"/>
      <c r="BA423" s="36"/>
      <c r="BB423" s="36"/>
      <c r="BC423" s="36"/>
      <c r="BD423" s="36"/>
      <c r="BE423" s="36"/>
      <c r="BF423" s="36"/>
    </row>
    <row r="424" spans="1:58" s="37" customFormat="1" ht="13.8">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c r="AN424" s="36"/>
      <c r="AO424" s="36"/>
      <c r="AP424" s="36"/>
      <c r="AQ424" s="36"/>
      <c r="AR424" s="36"/>
      <c r="AS424" s="36"/>
      <c r="AT424" s="36"/>
      <c r="AU424" s="36"/>
      <c r="AV424" s="36"/>
      <c r="AW424" s="36"/>
      <c r="AX424" s="36"/>
      <c r="AY424" s="36"/>
      <c r="AZ424" s="36"/>
      <c r="BA424" s="36"/>
      <c r="BB424" s="36"/>
      <c r="BC424" s="36"/>
      <c r="BD424" s="36"/>
      <c r="BE424" s="36"/>
      <c r="BF424" s="36"/>
    </row>
    <row r="425" spans="1:58" s="37" customFormat="1" ht="13.8">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c r="AN425" s="36"/>
      <c r="AO425" s="36"/>
      <c r="AP425" s="36"/>
      <c r="AQ425" s="36"/>
      <c r="AR425" s="36"/>
      <c r="AS425" s="36"/>
      <c r="AT425" s="36"/>
      <c r="AU425" s="36"/>
      <c r="AV425" s="36"/>
      <c r="AW425" s="36"/>
      <c r="AX425" s="36"/>
      <c r="AY425" s="36"/>
      <c r="AZ425" s="36"/>
      <c r="BA425" s="36"/>
      <c r="BB425" s="36"/>
      <c r="BC425" s="36"/>
      <c r="BD425" s="36"/>
      <c r="BE425" s="36"/>
      <c r="BF425" s="36"/>
    </row>
    <row r="426" spans="1:58" s="37" customFormat="1" ht="13.8">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c r="AN426" s="36"/>
      <c r="AO426" s="36"/>
      <c r="AP426" s="36"/>
      <c r="AQ426" s="36"/>
      <c r="AR426" s="36"/>
      <c r="AS426" s="36"/>
      <c r="AT426" s="36"/>
      <c r="AU426" s="36"/>
      <c r="AV426" s="36"/>
      <c r="AW426" s="36"/>
      <c r="AX426" s="36"/>
      <c r="AY426" s="36"/>
      <c r="AZ426" s="36"/>
      <c r="BA426" s="36"/>
      <c r="BB426" s="36"/>
      <c r="BC426" s="36"/>
      <c r="BD426" s="36"/>
      <c r="BE426" s="36"/>
      <c r="BF426" s="36"/>
    </row>
    <row r="427" spans="1:58" s="37" customFormat="1" ht="13.8">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c r="AN427" s="36"/>
      <c r="AO427" s="36"/>
      <c r="AP427" s="36"/>
      <c r="AQ427" s="36"/>
      <c r="AR427" s="36"/>
      <c r="AS427" s="36"/>
      <c r="AT427" s="36"/>
      <c r="AU427" s="36"/>
      <c r="AV427" s="36"/>
      <c r="AW427" s="36"/>
      <c r="AX427" s="36"/>
      <c r="AY427" s="36"/>
      <c r="AZ427" s="36"/>
      <c r="BA427" s="36"/>
      <c r="BB427" s="36"/>
      <c r="BC427" s="36"/>
      <c r="BD427" s="36"/>
      <c r="BE427" s="36"/>
      <c r="BF427" s="36"/>
    </row>
    <row r="428" spans="1:58" s="37" customFormat="1" ht="13.8">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c r="AN428" s="36"/>
      <c r="AO428" s="36"/>
      <c r="AP428" s="36"/>
      <c r="AQ428" s="36"/>
      <c r="AR428" s="36"/>
      <c r="AS428" s="36"/>
      <c r="AT428" s="36"/>
      <c r="AU428" s="36"/>
      <c r="AV428" s="36"/>
      <c r="AW428" s="36"/>
      <c r="AX428" s="36"/>
      <c r="AY428" s="36"/>
      <c r="AZ428" s="36"/>
      <c r="BA428" s="36"/>
      <c r="BB428" s="36"/>
      <c r="BC428" s="36"/>
      <c r="BD428" s="36"/>
      <c r="BE428" s="36"/>
      <c r="BF428" s="36"/>
    </row>
    <row r="429" spans="1:58" s="37" customFormat="1" ht="13.8">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c r="AN429" s="36"/>
      <c r="AO429" s="36"/>
      <c r="AP429" s="36"/>
      <c r="AQ429" s="36"/>
      <c r="AR429" s="36"/>
      <c r="AS429" s="36"/>
      <c r="AT429" s="36"/>
      <c r="AU429" s="36"/>
      <c r="AV429" s="36"/>
      <c r="AW429" s="36"/>
      <c r="AX429" s="36"/>
      <c r="AY429" s="36"/>
      <c r="AZ429" s="36"/>
      <c r="BA429" s="36"/>
      <c r="BB429" s="36"/>
      <c r="BC429" s="36"/>
      <c r="BD429" s="36"/>
      <c r="BE429" s="36"/>
      <c r="BF429" s="36"/>
    </row>
    <row r="430" spans="1:58" s="37" customFormat="1" ht="13.8">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c r="AN430" s="36"/>
      <c r="AO430" s="36"/>
      <c r="AP430" s="36"/>
      <c r="AQ430" s="36"/>
      <c r="AR430" s="36"/>
      <c r="AS430" s="36"/>
      <c r="AT430" s="36"/>
      <c r="AU430" s="36"/>
      <c r="AV430" s="36"/>
      <c r="AW430" s="36"/>
      <c r="AX430" s="36"/>
      <c r="AY430" s="36"/>
      <c r="AZ430" s="36"/>
      <c r="BA430" s="36"/>
      <c r="BB430" s="36"/>
      <c r="BC430" s="36"/>
      <c r="BD430" s="36"/>
      <c r="BE430" s="36"/>
      <c r="BF430" s="36"/>
    </row>
    <row r="431" spans="1:58" s="37" customFormat="1" ht="13.8">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c r="AN431" s="36"/>
      <c r="AO431" s="36"/>
      <c r="AP431" s="36"/>
      <c r="AQ431" s="36"/>
      <c r="AR431" s="36"/>
      <c r="AS431" s="36"/>
      <c r="AT431" s="36"/>
      <c r="AU431" s="36"/>
      <c r="AV431" s="36"/>
      <c r="AW431" s="36"/>
      <c r="AX431" s="36"/>
      <c r="AY431" s="36"/>
      <c r="AZ431" s="36"/>
      <c r="BA431" s="36"/>
      <c r="BB431" s="36"/>
      <c r="BC431" s="36"/>
      <c r="BD431" s="36"/>
      <c r="BE431" s="36"/>
      <c r="BF431" s="36"/>
    </row>
    <row r="432" spans="1:58" s="37" customFormat="1" ht="13.8">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c r="AN432" s="36"/>
      <c r="AO432" s="36"/>
      <c r="AP432" s="36"/>
      <c r="AQ432" s="36"/>
      <c r="AR432" s="36"/>
      <c r="AS432" s="36"/>
      <c r="AT432" s="36"/>
      <c r="AU432" s="36"/>
      <c r="AV432" s="36"/>
      <c r="AW432" s="36"/>
      <c r="AX432" s="36"/>
      <c r="AY432" s="36"/>
      <c r="AZ432" s="36"/>
      <c r="BA432" s="36"/>
      <c r="BB432" s="36"/>
      <c r="BC432" s="36"/>
      <c r="BD432" s="36"/>
      <c r="BE432" s="36"/>
      <c r="BF432" s="36"/>
    </row>
    <row r="433" spans="1:58" s="37" customFormat="1" ht="13.8">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c r="AN433" s="36"/>
      <c r="AO433" s="36"/>
      <c r="AP433" s="36"/>
      <c r="AQ433" s="36"/>
      <c r="AR433" s="36"/>
      <c r="AS433" s="36"/>
      <c r="AT433" s="36"/>
      <c r="AU433" s="36"/>
      <c r="AV433" s="36"/>
      <c r="AW433" s="36"/>
      <c r="AX433" s="36"/>
      <c r="AY433" s="36"/>
      <c r="AZ433" s="36"/>
      <c r="BA433" s="36"/>
      <c r="BB433" s="36"/>
      <c r="BC433" s="36"/>
      <c r="BD433" s="36"/>
      <c r="BE433" s="36"/>
      <c r="BF433" s="36"/>
    </row>
    <row r="434" spans="1:58" s="37" customFormat="1" ht="13.8">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c r="AN434" s="36"/>
      <c r="AO434" s="36"/>
      <c r="AP434" s="36"/>
      <c r="AQ434" s="36"/>
      <c r="AR434" s="36"/>
      <c r="AS434" s="36"/>
      <c r="AT434" s="36"/>
      <c r="AU434" s="36"/>
      <c r="AV434" s="36"/>
      <c r="AW434" s="36"/>
      <c r="AX434" s="36"/>
      <c r="AY434" s="36"/>
      <c r="AZ434" s="36"/>
      <c r="BA434" s="36"/>
      <c r="BB434" s="36"/>
      <c r="BC434" s="36"/>
      <c r="BD434" s="36"/>
      <c r="BE434" s="36"/>
      <c r="BF434" s="36"/>
    </row>
    <row r="435" spans="1:58" s="37" customFormat="1" ht="13.8">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c r="AN435" s="36"/>
      <c r="AO435" s="36"/>
      <c r="AP435" s="36"/>
      <c r="AQ435" s="36"/>
      <c r="AR435" s="36"/>
      <c r="AS435" s="36"/>
      <c r="AT435" s="36"/>
      <c r="AU435" s="36"/>
      <c r="AV435" s="36"/>
      <c r="AW435" s="36"/>
      <c r="AX435" s="36"/>
      <c r="AY435" s="36"/>
      <c r="AZ435" s="36"/>
      <c r="BA435" s="36"/>
      <c r="BB435" s="36"/>
      <c r="BC435" s="36"/>
      <c r="BD435" s="36"/>
      <c r="BE435" s="36"/>
      <c r="BF435" s="36"/>
    </row>
    <row r="436" spans="1:58" s="37" customFormat="1" ht="13.8">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c r="AN436" s="36"/>
      <c r="AO436" s="36"/>
      <c r="AP436" s="36"/>
      <c r="AQ436" s="36"/>
      <c r="AR436" s="36"/>
      <c r="AS436" s="36"/>
      <c r="AT436" s="36"/>
      <c r="AU436" s="36"/>
      <c r="AV436" s="36"/>
      <c r="AW436" s="36"/>
      <c r="AX436" s="36"/>
      <c r="AY436" s="36"/>
      <c r="AZ436" s="36"/>
      <c r="BA436" s="36"/>
      <c r="BB436" s="36"/>
      <c r="BC436" s="36"/>
      <c r="BD436" s="36"/>
      <c r="BE436" s="36"/>
      <c r="BF436" s="36"/>
    </row>
    <row r="437" spans="1:58" s="37" customFormat="1" ht="13.8">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c r="AN437" s="36"/>
      <c r="AO437" s="36"/>
      <c r="AP437" s="36"/>
      <c r="AQ437" s="36"/>
      <c r="AR437" s="36"/>
      <c r="AS437" s="36"/>
      <c r="AT437" s="36"/>
      <c r="AU437" s="36"/>
      <c r="AV437" s="36"/>
      <c r="AW437" s="36"/>
      <c r="AX437" s="36"/>
      <c r="AY437" s="36"/>
      <c r="AZ437" s="36"/>
      <c r="BA437" s="36"/>
      <c r="BB437" s="36"/>
      <c r="BC437" s="36"/>
      <c r="BD437" s="36"/>
      <c r="BE437" s="36"/>
      <c r="BF437" s="36"/>
    </row>
    <row r="438" spans="1:58" s="37" customFormat="1" ht="13.8">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c r="AN438" s="36"/>
      <c r="AO438" s="36"/>
      <c r="AP438" s="36"/>
      <c r="AQ438" s="36"/>
      <c r="AR438" s="36"/>
      <c r="AS438" s="36"/>
      <c r="AT438" s="36"/>
      <c r="AU438" s="36"/>
      <c r="AV438" s="36"/>
      <c r="AW438" s="36"/>
      <c r="AX438" s="36"/>
      <c r="AY438" s="36"/>
      <c r="AZ438" s="36"/>
      <c r="BA438" s="36"/>
      <c r="BB438" s="36"/>
      <c r="BC438" s="36"/>
      <c r="BD438" s="36"/>
      <c r="BE438" s="36"/>
      <c r="BF438" s="36"/>
    </row>
    <row r="439" spans="1:58" s="37" customFormat="1" ht="13.8">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c r="AN439" s="36"/>
      <c r="AO439" s="36"/>
      <c r="AP439" s="36"/>
      <c r="AQ439" s="36"/>
      <c r="AR439" s="36"/>
      <c r="AS439" s="36"/>
      <c r="AT439" s="36"/>
      <c r="AU439" s="36"/>
      <c r="AV439" s="36"/>
      <c r="AW439" s="36"/>
      <c r="AX439" s="36"/>
      <c r="AY439" s="36"/>
      <c r="AZ439" s="36"/>
      <c r="BA439" s="36"/>
      <c r="BB439" s="36"/>
      <c r="BC439" s="36"/>
      <c r="BD439" s="36"/>
      <c r="BE439" s="36"/>
      <c r="BF439" s="36"/>
    </row>
    <row r="440" spans="1:58" s="37" customFormat="1" ht="13.8">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c r="AN440" s="36"/>
      <c r="AO440" s="36"/>
      <c r="AP440" s="36"/>
      <c r="AQ440" s="36"/>
      <c r="AR440" s="36"/>
      <c r="AS440" s="36"/>
      <c r="AT440" s="36"/>
      <c r="AU440" s="36"/>
      <c r="AV440" s="36"/>
      <c r="AW440" s="36"/>
      <c r="AX440" s="36"/>
      <c r="AY440" s="36"/>
      <c r="AZ440" s="36"/>
      <c r="BA440" s="36"/>
      <c r="BB440" s="36"/>
      <c r="BC440" s="36"/>
      <c r="BD440" s="36"/>
      <c r="BE440" s="36"/>
      <c r="BF440" s="36"/>
    </row>
    <row r="441" spans="1:58" s="37" customFormat="1" ht="13.8">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c r="AN441" s="36"/>
      <c r="AO441" s="36"/>
      <c r="AP441" s="36"/>
      <c r="AQ441" s="36"/>
      <c r="AR441" s="36"/>
      <c r="AS441" s="36"/>
      <c r="AT441" s="36"/>
      <c r="AU441" s="36"/>
      <c r="AV441" s="36"/>
      <c r="AW441" s="36"/>
      <c r="AX441" s="36"/>
      <c r="AY441" s="36"/>
      <c r="AZ441" s="36"/>
      <c r="BA441" s="36"/>
      <c r="BB441" s="36"/>
      <c r="BC441" s="36"/>
      <c r="BD441" s="36"/>
      <c r="BE441" s="36"/>
      <c r="BF441" s="36"/>
    </row>
    <row r="442" spans="1:58" s="37" customFormat="1" ht="13.8">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c r="AN442" s="36"/>
      <c r="AO442" s="36"/>
      <c r="AP442" s="36"/>
      <c r="AQ442" s="36"/>
      <c r="AR442" s="36"/>
      <c r="AS442" s="36"/>
      <c r="AT442" s="36"/>
      <c r="AU442" s="36"/>
      <c r="AV442" s="36"/>
      <c r="AW442" s="36"/>
      <c r="AX442" s="36"/>
      <c r="AY442" s="36"/>
      <c r="AZ442" s="36"/>
      <c r="BA442" s="36"/>
      <c r="BB442" s="36"/>
      <c r="BC442" s="36"/>
      <c r="BD442" s="36"/>
      <c r="BE442" s="36"/>
      <c r="BF442" s="36"/>
    </row>
    <row r="443" spans="1:58" s="37" customFormat="1" ht="13.8">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c r="AN443" s="36"/>
      <c r="AO443" s="36"/>
      <c r="AP443" s="36"/>
      <c r="AQ443" s="36"/>
      <c r="AR443" s="36"/>
      <c r="AS443" s="36"/>
      <c r="AT443" s="36"/>
      <c r="AU443" s="36"/>
      <c r="AV443" s="36"/>
      <c r="AW443" s="36"/>
      <c r="AX443" s="36"/>
      <c r="AY443" s="36"/>
      <c r="AZ443" s="36"/>
      <c r="BA443" s="36"/>
      <c r="BB443" s="36"/>
      <c r="BC443" s="36"/>
      <c r="BD443" s="36"/>
      <c r="BE443" s="36"/>
      <c r="BF443" s="36"/>
    </row>
  </sheetData>
  <customSheetViews>
    <customSheetView guid="{E4D3EFDE-3F47-4864-B9A6-C72AEE5B8BEE}" showPageBreaks="1" showGridLines="0" fitToPage="1" printArea="1">
      <selection activeCell="AA65" sqref="AA65"/>
      <pageMargins left="0.11811023622047245" right="0" top="0.9055118110236221" bottom="0.62992125984251968" header="0.35433070866141736" footer="0.19685039370078741"/>
      <printOptions horizontalCentered="1"/>
      <pageSetup scale="76" orientation="landscape" r:id="rId1"/>
      <headerFooter>
        <oddHeader>&amp;L&amp;G&amp;R&amp;G</oddHeader>
        <oddFooter>&amp;R&amp;G</oddFooter>
      </headerFooter>
    </customSheetView>
  </customSheetViews>
  <mergeCells count="9">
    <mergeCell ref="I64:P64"/>
    <mergeCell ref="T64:V64"/>
    <mergeCell ref="A3:X3"/>
    <mergeCell ref="I62:P62"/>
    <mergeCell ref="C62:H62"/>
    <mergeCell ref="I63:P63"/>
    <mergeCell ref="T63:V63"/>
    <mergeCell ref="A6:W6"/>
    <mergeCell ref="A7:X7"/>
  </mergeCells>
  <conditionalFormatting sqref="Q62:Q63">
    <cfRule type="cellIs" dxfId="18" priority="1" operator="equal">
      <formula>0</formula>
    </cfRule>
  </conditionalFormatting>
  <conditionalFormatting sqref="R16:S17">
    <cfRule type="cellIs" dxfId="17" priority="5" operator="equal">
      <formula>0</formula>
    </cfRule>
  </conditionalFormatting>
  <conditionalFormatting sqref="R11:X15 R18:X60">
    <cfRule type="cellIs" dxfId="16" priority="38" operator="equal">
      <formula>0</formula>
    </cfRule>
  </conditionalFormatting>
  <conditionalFormatting sqref="T14:T46">
    <cfRule type="cellIs" dxfId="15" priority="7" operator="equal">
      <formula>0</formula>
    </cfRule>
  </conditionalFormatting>
  <conditionalFormatting sqref="T48">
    <cfRule type="cellIs" dxfId="14" priority="25" operator="equal">
      <formula>0</formula>
    </cfRule>
  </conditionalFormatting>
  <conditionalFormatting sqref="T50">
    <cfRule type="cellIs" dxfId="13" priority="24" operator="equal">
      <formula>0</formula>
    </cfRule>
  </conditionalFormatting>
  <conditionalFormatting sqref="T52">
    <cfRule type="cellIs" dxfId="12" priority="23" operator="equal">
      <formula>0</formula>
    </cfRule>
  </conditionalFormatting>
  <conditionalFormatting sqref="T54">
    <cfRule type="cellIs" dxfId="11" priority="22" operator="equal">
      <formula>0</formula>
    </cfRule>
  </conditionalFormatting>
  <conditionalFormatting sqref="T56">
    <cfRule type="cellIs" dxfId="10" priority="21" operator="equal">
      <formula>0</formula>
    </cfRule>
  </conditionalFormatting>
  <conditionalFormatting sqref="T59:T60">
    <cfRule type="cellIs" dxfId="9" priority="20" operator="equal">
      <formula>0</formula>
    </cfRule>
  </conditionalFormatting>
  <conditionalFormatting sqref="U16:X17">
    <cfRule type="cellIs" dxfId="8" priority="3" operator="equal">
      <formula>0</formula>
    </cfRule>
  </conditionalFormatting>
  <conditionalFormatting sqref="V62">
    <cfRule type="cellIs" dxfId="7" priority="2" operator="equal">
      <formula>0</formula>
    </cfRule>
  </conditionalFormatting>
  <conditionalFormatting sqref="W14:W46">
    <cfRule type="cellIs" dxfId="6" priority="6" operator="equal">
      <formula>0</formula>
    </cfRule>
  </conditionalFormatting>
  <conditionalFormatting sqref="W48">
    <cfRule type="cellIs" dxfId="5" priority="13" operator="equal">
      <formula>0</formula>
    </cfRule>
  </conditionalFormatting>
  <conditionalFormatting sqref="W50">
    <cfRule type="cellIs" dxfId="4" priority="12" operator="equal">
      <formula>0</formula>
    </cfRule>
  </conditionalFormatting>
  <conditionalFormatting sqref="W52">
    <cfRule type="cellIs" dxfId="3" priority="11" operator="equal">
      <formula>0</formula>
    </cfRule>
  </conditionalFormatting>
  <conditionalFormatting sqref="W54">
    <cfRule type="cellIs" dxfId="2" priority="10" operator="equal">
      <formula>0</formula>
    </cfRule>
  </conditionalFormatting>
  <conditionalFormatting sqref="W56">
    <cfRule type="cellIs" dxfId="1" priority="9" operator="equal">
      <formula>0</formula>
    </cfRule>
  </conditionalFormatting>
  <conditionalFormatting sqref="W59:W60">
    <cfRule type="cellIs" dxfId="0" priority="8" operator="equal">
      <formula>0</formula>
    </cfRule>
  </conditionalFormatting>
  <pageMargins left="0.27559055118110237" right="0.11811023622047245" top="1.1023622047244095" bottom="0.70866141732283472" header="0.35433070866141736" footer="0.19685039370078741"/>
  <pageSetup scale="97" fitToHeight="0" orientation="landscape" r:id="rId2"/>
  <headerFooter>
    <oddHeader>&amp;L&amp;G&amp;R&amp;G</oddHeader>
    <oddFooter>&amp;R&amp;G</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92D050"/>
    <pageSetUpPr fitToPage="1"/>
  </sheetPr>
  <dimension ref="A1:R75"/>
  <sheetViews>
    <sheetView showGridLines="0" view="pageBreakPreview" topLeftCell="A66" zoomScale="70" zoomScaleNormal="80" zoomScaleSheetLayoutView="70" zoomScalePageLayoutView="130" workbookViewId="0">
      <selection activeCell="N1" sqref="N1:R1048576"/>
    </sheetView>
  </sheetViews>
  <sheetFormatPr baseColWidth="10" defaultColWidth="11.44140625" defaultRowHeight="14.4"/>
  <cols>
    <col min="1" max="1" width="13" style="170" customWidth="1"/>
    <col min="2" max="2" width="43" style="170" customWidth="1"/>
    <col min="3" max="3" width="15.33203125" style="269" customWidth="1"/>
    <col min="4" max="6" width="20.6640625" style="260" customWidth="1"/>
    <col min="7" max="7" width="49.33203125" style="170" customWidth="1"/>
    <col min="8" max="8" width="16.6640625" style="9" hidden="1" customWidth="1"/>
    <col min="9" max="9" width="19.6640625" style="9" hidden="1" customWidth="1"/>
    <col min="10" max="10" width="20.77734375" style="9" hidden="1" customWidth="1"/>
    <col min="11" max="11" width="18.21875" style="9" hidden="1" customWidth="1"/>
    <col min="12" max="12" width="11.44140625" style="9" hidden="1" customWidth="1"/>
    <col min="13" max="13" width="13" style="9" hidden="1" customWidth="1"/>
    <col min="14" max="18" width="11.44140625" style="9" hidden="1" customWidth="1"/>
    <col min="19" max="86" width="11.44140625" style="9" customWidth="1"/>
    <col min="87" max="16384" width="11.44140625" style="9"/>
  </cols>
  <sheetData>
    <row r="1" spans="1:16" s="7" customFormat="1" ht="32.25" customHeight="1">
      <c r="A1" s="300" t="s">
        <v>243</v>
      </c>
      <c r="B1" s="301"/>
      <c r="C1" s="301"/>
      <c r="D1" s="301"/>
      <c r="E1" s="301"/>
      <c r="F1" s="301"/>
      <c r="G1" s="302"/>
    </row>
    <row r="2" spans="1:16" s="8" customFormat="1" ht="7.95" customHeight="1">
      <c r="A2" s="165"/>
      <c r="B2" s="165"/>
      <c r="C2" s="265"/>
      <c r="D2" s="254"/>
      <c r="E2" s="254"/>
      <c r="F2" s="254"/>
      <c r="G2" s="165"/>
    </row>
    <row r="3" spans="1:16" s="8" customFormat="1" ht="19.2" customHeight="1">
      <c r="A3" s="310" t="s">
        <v>45</v>
      </c>
      <c r="B3" s="311"/>
      <c r="C3" s="312" t="s">
        <v>340</v>
      </c>
      <c r="D3" s="312"/>
      <c r="E3" s="312"/>
      <c r="F3" s="312"/>
      <c r="G3" s="313"/>
    </row>
    <row r="4" spans="1:16" s="7" customFormat="1" ht="4.95" customHeight="1">
      <c r="A4" s="166"/>
      <c r="B4" s="166"/>
      <c r="C4" s="266"/>
      <c r="D4" s="255"/>
      <c r="E4" s="255"/>
      <c r="F4" s="255"/>
      <c r="G4" s="166"/>
    </row>
    <row r="5" spans="1:16" ht="31.95" customHeight="1">
      <c r="A5" s="303" t="s">
        <v>46</v>
      </c>
      <c r="B5" s="303" t="s">
        <v>47</v>
      </c>
      <c r="C5" s="304" t="s">
        <v>48</v>
      </c>
      <c r="D5" s="306" t="s">
        <v>49</v>
      </c>
      <c r="E5" s="307"/>
      <c r="F5" s="307"/>
      <c r="G5" s="308" t="s">
        <v>50</v>
      </c>
    </row>
    <row r="6" spans="1:16" ht="19.95" customHeight="1">
      <c r="A6" s="303"/>
      <c r="B6" s="303"/>
      <c r="C6" s="305"/>
      <c r="D6" s="257" t="s">
        <v>26</v>
      </c>
      <c r="E6" s="257" t="s">
        <v>27</v>
      </c>
      <c r="F6" s="256" t="s">
        <v>51</v>
      </c>
      <c r="G6" s="309"/>
      <c r="H6" s="283" t="s">
        <v>270</v>
      </c>
      <c r="I6" s="215" t="s">
        <v>271</v>
      </c>
      <c r="J6" s="215" t="s">
        <v>272</v>
      </c>
      <c r="K6" s="215" t="s">
        <v>275</v>
      </c>
      <c r="L6" s="252"/>
      <c r="M6" s="202"/>
      <c r="N6" s="202"/>
      <c r="O6" s="202"/>
      <c r="P6" s="252"/>
    </row>
    <row r="7" spans="1:16" ht="288">
      <c r="A7" s="262" t="s">
        <v>341</v>
      </c>
      <c r="B7" s="263" t="s">
        <v>342</v>
      </c>
      <c r="C7" s="267">
        <v>0.99876562429428217</v>
      </c>
      <c r="D7" s="258">
        <v>333000</v>
      </c>
      <c r="E7" s="258">
        <v>332994.24</v>
      </c>
      <c r="F7" s="258">
        <v>332583.2</v>
      </c>
      <c r="G7" s="264" t="s">
        <v>535</v>
      </c>
      <c r="H7" s="284" t="s">
        <v>341</v>
      </c>
      <c r="I7" s="201">
        <v>333000</v>
      </c>
      <c r="J7" s="201">
        <v>332994.24</v>
      </c>
      <c r="K7" s="201">
        <v>332583.2</v>
      </c>
      <c r="L7" s="202"/>
      <c r="M7" s="202" t="b">
        <f>+A7=H7</f>
        <v>1</v>
      </c>
      <c r="N7" s="202"/>
      <c r="O7" s="202"/>
      <c r="P7" s="202"/>
    </row>
    <row r="8" spans="1:16" ht="288">
      <c r="A8" s="262" t="s">
        <v>343</v>
      </c>
      <c r="B8" s="263" t="s">
        <v>344</v>
      </c>
      <c r="C8" s="267">
        <v>1</v>
      </c>
      <c r="D8" s="258">
        <v>1262951</v>
      </c>
      <c r="E8" s="258">
        <v>2612611.3899999997</v>
      </c>
      <c r="F8" s="258">
        <v>2612611.3899999997</v>
      </c>
      <c r="G8" s="282" t="s">
        <v>345</v>
      </c>
      <c r="H8" s="284" t="s">
        <v>343</v>
      </c>
      <c r="I8" s="201">
        <v>1262951</v>
      </c>
      <c r="J8" s="201">
        <v>2612611.3899999997</v>
      </c>
      <c r="K8" s="201">
        <v>2612611.3899999997</v>
      </c>
      <c r="L8" s="202"/>
      <c r="M8" s="202" t="b">
        <f t="shared" ref="M8:M69" si="0">+A8=H8</f>
        <v>1</v>
      </c>
      <c r="N8" s="202"/>
      <c r="O8" s="202"/>
      <c r="P8" s="202"/>
    </row>
    <row r="9" spans="1:16" ht="180">
      <c r="A9" s="262" t="s">
        <v>346</v>
      </c>
      <c r="B9" s="263" t="s">
        <v>347</v>
      </c>
      <c r="C9" s="267">
        <v>1</v>
      </c>
      <c r="D9" s="258">
        <v>5500000</v>
      </c>
      <c r="E9" s="258">
        <v>5499448.6399999997</v>
      </c>
      <c r="F9" s="258">
        <v>5499448.6399999997</v>
      </c>
      <c r="G9" s="264" t="s">
        <v>348</v>
      </c>
      <c r="H9" s="284" t="s">
        <v>346</v>
      </c>
      <c r="I9" s="201">
        <v>5500000</v>
      </c>
      <c r="J9" s="201">
        <v>5499448.6399999997</v>
      </c>
      <c r="K9" s="201">
        <v>5499448.6399999997</v>
      </c>
      <c r="L9" s="202"/>
      <c r="M9" s="202" t="b">
        <f t="shared" si="0"/>
        <v>1</v>
      </c>
      <c r="N9" s="202"/>
      <c r="O9" s="202"/>
      <c r="P9" s="202"/>
    </row>
    <row r="10" spans="1:16" ht="288">
      <c r="A10" s="262" t="s">
        <v>349</v>
      </c>
      <c r="B10" s="263" t="s">
        <v>350</v>
      </c>
      <c r="C10" s="267">
        <v>0.68181451250000003</v>
      </c>
      <c r="D10" s="258">
        <v>1600000</v>
      </c>
      <c r="E10" s="258">
        <v>1090903.22</v>
      </c>
      <c r="F10" s="258">
        <v>1090903.22</v>
      </c>
      <c r="G10" s="282" t="s">
        <v>351</v>
      </c>
      <c r="H10" s="284" t="s">
        <v>349</v>
      </c>
      <c r="I10" s="201">
        <v>1600000</v>
      </c>
      <c r="J10" s="201">
        <v>1090903.22</v>
      </c>
      <c r="K10" s="201">
        <v>1090903.22</v>
      </c>
      <c r="L10" s="202"/>
      <c r="M10" s="202" t="b">
        <f t="shared" si="0"/>
        <v>1</v>
      </c>
      <c r="N10" s="202"/>
      <c r="O10" s="202"/>
      <c r="P10" s="202"/>
    </row>
    <row r="11" spans="1:16" ht="60">
      <c r="A11" s="262" t="s">
        <v>352</v>
      </c>
      <c r="B11" s="263" t="s">
        <v>353</v>
      </c>
      <c r="C11" s="267">
        <v>1</v>
      </c>
      <c r="D11" s="258">
        <v>500000</v>
      </c>
      <c r="E11" s="258">
        <v>182517.13</v>
      </c>
      <c r="F11" s="258">
        <v>182517.13</v>
      </c>
      <c r="G11" s="264" t="s">
        <v>354</v>
      </c>
      <c r="H11" s="284" t="s">
        <v>352</v>
      </c>
      <c r="I11" s="201">
        <v>500000</v>
      </c>
      <c r="J11" s="201">
        <v>182517.13</v>
      </c>
      <c r="K11" s="201">
        <v>182517.13</v>
      </c>
      <c r="L11" s="202"/>
      <c r="M11" s="202" t="b">
        <f t="shared" si="0"/>
        <v>1</v>
      </c>
      <c r="N11" s="202"/>
      <c r="O11" s="202"/>
      <c r="P11" s="202"/>
    </row>
    <row r="12" spans="1:16" ht="48">
      <c r="A12" s="262" t="s">
        <v>355</v>
      </c>
      <c r="B12" s="263" t="s">
        <v>356</v>
      </c>
      <c r="C12" s="267">
        <v>1</v>
      </c>
      <c r="D12" s="258">
        <v>2000000</v>
      </c>
      <c r="E12" s="258">
        <v>818678.02</v>
      </c>
      <c r="F12" s="258">
        <v>818678.02</v>
      </c>
      <c r="G12" s="264" t="s">
        <v>357</v>
      </c>
      <c r="H12" s="284" t="s">
        <v>355</v>
      </c>
      <c r="I12" s="201">
        <v>2000000</v>
      </c>
      <c r="J12" s="201">
        <v>818678.02</v>
      </c>
      <c r="K12" s="201">
        <v>818678.02</v>
      </c>
      <c r="L12" s="202"/>
      <c r="M12" s="202" t="b">
        <f t="shared" si="0"/>
        <v>1</v>
      </c>
      <c r="N12" s="202"/>
      <c r="O12" s="202"/>
      <c r="P12" s="202"/>
    </row>
    <row r="13" spans="1:16" ht="216">
      <c r="A13" s="262" t="s">
        <v>358</v>
      </c>
      <c r="B13" s="263" t="s">
        <v>359</v>
      </c>
      <c r="C13" s="267">
        <v>0.96398874157379932</v>
      </c>
      <c r="D13" s="258">
        <v>0</v>
      </c>
      <c r="E13" s="258">
        <v>9500914.75</v>
      </c>
      <c r="F13" s="258">
        <v>9500914.75</v>
      </c>
      <c r="G13" s="264" t="s">
        <v>360</v>
      </c>
      <c r="H13" s="284" t="s">
        <v>358</v>
      </c>
      <c r="I13" s="201">
        <v>0</v>
      </c>
      <c r="J13" s="201">
        <v>9500914.75</v>
      </c>
      <c r="K13" s="201">
        <v>9500914.75</v>
      </c>
      <c r="L13" s="202"/>
      <c r="M13" s="202" t="b">
        <f t="shared" si="0"/>
        <v>1</v>
      </c>
      <c r="N13" s="202"/>
      <c r="O13" s="202"/>
      <c r="P13" s="202"/>
    </row>
    <row r="14" spans="1:16" ht="108">
      <c r="A14" s="262" t="s">
        <v>361</v>
      </c>
      <c r="B14" s="263" t="s">
        <v>362</v>
      </c>
      <c r="C14" s="267">
        <v>1</v>
      </c>
      <c r="D14" s="258">
        <v>0</v>
      </c>
      <c r="E14" s="258">
        <v>2545440</v>
      </c>
      <c r="F14" s="258">
        <v>2545440</v>
      </c>
      <c r="G14" s="264" t="s">
        <v>363</v>
      </c>
      <c r="H14" s="284" t="s">
        <v>361</v>
      </c>
      <c r="I14" s="201">
        <v>0</v>
      </c>
      <c r="J14" s="201">
        <v>2545440</v>
      </c>
      <c r="K14" s="201">
        <v>2545440</v>
      </c>
      <c r="L14" s="202"/>
      <c r="M14" s="202" t="b">
        <f t="shared" si="0"/>
        <v>1</v>
      </c>
      <c r="N14" s="202"/>
      <c r="O14" s="202"/>
      <c r="P14" s="202"/>
    </row>
    <row r="15" spans="1:16" ht="192">
      <c r="A15" s="262" t="s">
        <v>364</v>
      </c>
      <c r="B15" s="263" t="s">
        <v>365</v>
      </c>
      <c r="C15" s="267">
        <v>1</v>
      </c>
      <c r="D15" s="258">
        <v>0</v>
      </c>
      <c r="E15" s="258">
        <v>117309.70000000001</v>
      </c>
      <c r="F15" s="258">
        <v>117309.70000000001</v>
      </c>
      <c r="G15" s="264" t="s">
        <v>366</v>
      </c>
      <c r="H15" s="284" t="s">
        <v>364</v>
      </c>
      <c r="I15" s="201">
        <v>0</v>
      </c>
      <c r="J15" s="201">
        <v>117309.70000000001</v>
      </c>
      <c r="K15" s="201">
        <v>117309.70000000001</v>
      </c>
      <c r="L15" s="202"/>
      <c r="M15" s="202" t="b">
        <f t="shared" si="0"/>
        <v>1</v>
      </c>
      <c r="N15" s="202"/>
      <c r="O15" s="202"/>
      <c r="P15" s="202"/>
    </row>
    <row r="16" spans="1:16" ht="72">
      <c r="A16" s="262" t="s">
        <v>367</v>
      </c>
      <c r="B16" s="263" t="s">
        <v>368</v>
      </c>
      <c r="C16" s="267">
        <v>1</v>
      </c>
      <c r="D16" s="258">
        <v>0</v>
      </c>
      <c r="E16" s="258">
        <v>157871.35999999999</v>
      </c>
      <c r="F16" s="258">
        <v>157871.35999999999</v>
      </c>
      <c r="G16" s="264" t="s">
        <v>369</v>
      </c>
      <c r="H16" s="284" t="s">
        <v>367</v>
      </c>
      <c r="I16" s="201">
        <v>0</v>
      </c>
      <c r="J16" s="201">
        <v>157871.35999999999</v>
      </c>
      <c r="K16" s="201">
        <v>157871.35999999999</v>
      </c>
      <c r="L16" s="202"/>
      <c r="M16" s="202" t="b">
        <f t="shared" si="0"/>
        <v>1</v>
      </c>
      <c r="N16" s="202"/>
      <c r="O16" s="202"/>
      <c r="P16" s="202"/>
    </row>
    <row r="17" spans="1:16" ht="84">
      <c r="A17" s="262" t="s">
        <v>370</v>
      </c>
      <c r="B17" s="263" t="s">
        <v>371</v>
      </c>
      <c r="C17" s="267">
        <v>1</v>
      </c>
      <c r="D17" s="258">
        <v>0</v>
      </c>
      <c r="E17" s="258">
        <v>749990</v>
      </c>
      <c r="F17" s="258">
        <v>749990</v>
      </c>
      <c r="G17" s="264" t="s">
        <v>372</v>
      </c>
      <c r="H17" s="284" t="s">
        <v>370</v>
      </c>
      <c r="I17" s="201">
        <v>0</v>
      </c>
      <c r="J17" s="201">
        <v>749990</v>
      </c>
      <c r="K17" s="201">
        <v>749990</v>
      </c>
      <c r="L17" s="202"/>
      <c r="M17" s="202" t="b">
        <f t="shared" si="0"/>
        <v>1</v>
      </c>
      <c r="N17" s="202"/>
      <c r="O17" s="202"/>
      <c r="P17" s="202"/>
    </row>
    <row r="18" spans="1:16" ht="108">
      <c r="A18" s="262" t="s">
        <v>373</v>
      </c>
      <c r="B18" s="263" t="s">
        <v>374</v>
      </c>
      <c r="C18" s="267">
        <v>1</v>
      </c>
      <c r="D18" s="258">
        <v>0</v>
      </c>
      <c r="E18" s="258">
        <v>499970.21</v>
      </c>
      <c r="F18" s="258">
        <v>499970.21</v>
      </c>
      <c r="G18" s="264" t="s">
        <v>375</v>
      </c>
      <c r="H18" s="284" t="s">
        <v>373</v>
      </c>
      <c r="I18" s="201">
        <v>0</v>
      </c>
      <c r="J18" s="201">
        <v>499970.21</v>
      </c>
      <c r="K18" s="201">
        <v>499970.21</v>
      </c>
      <c r="L18" s="202"/>
      <c r="M18" s="202" t="b">
        <f t="shared" si="0"/>
        <v>1</v>
      </c>
      <c r="N18" s="202"/>
      <c r="O18" s="202"/>
      <c r="P18" s="202"/>
    </row>
    <row r="19" spans="1:16" ht="192">
      <c r="A19" s="262" t="s">
        <v>376</v>
      </c>
      <c r="B19" s="263" t="s">
        <v>377</v>
      </c>
      <c r="C19" s="267">
        <v>1</v>
      </c>
      <c r="D19" s="258">
        <v>0</v>
      </c>
      <c r="E19" s="258">
        <v>299993.63</v>
      </c>
      <c r="F19" s="258">
        <v>299993.63</v>
      </c>
      <c r="G19" s="264" t="s">
        <v>378</v>
      </c>
      <c r="H19" s="284" t="s">
        <v>376</v>
      </c>
      <c r="I19" s="201">
        <v>0</v>
      </c>
      <c r="J19" s="201">
        <v>299993.63</v>
      </c>
      <c r="K19" s="201">
        <v>299993.63</v>
      </c>
      <c r="L19" s="202"/>
      <c r="M19" s="202" t="b">
        <f t="shared" si="0"/>
        <v>1</v>
      </c>
      <c r="N19" s="202"/>
      <c r="O19" s="202"/>
      <c r="P19" s="202"/>
    </row>
    <row r="20" spans="1:16" ht="264">
      <c r="A20" s="262" t="s">
        <v>379</v>
      </c>
      <c r="B20" s="263" t="s">
        <v>380</v>
      </c>
      <c r="C20" s="267">
        <v>1</v>
      </c>
      <c r="D20" s="258">
        <v>0</v>
      </c>
      <c r="E20" s="258">
        <v>402395.53</v>
      </c>
      <c r="F20" s="258">
        <v>402395.53</v>
      </c>
      <c r="G20" s="264" t="s">
        <v>381</v>
      </c>
      <c r="H20" s="284" t="s">
        <v>379</v>
      </c>
      <c r="I20" s="201">
        <v>0</v>
      </c>
      <c r="J20" s="201">
        <v>402395.53</v>
      </c>
      <c r="K20" s="201">
        <v>402395.53</v>
      </c>
      <c r="L20" s="202"/>
      <c r="M20" s="202" t="b">
        <f t="shared" si="0"/>
        <v>1</v>
      </c>
      <c r="N20" s="202"/>
      <c r="O20" s="202"/>
      <c r="P20" s="202"/>
    </row>
    <row r="21" spans="1:16" ht="72">
      <c r="A21" s="262" t="s">
        <v>382</v>
      </c>
      <c r="B21" s="263" t="s">
        <v>383</v>
      </c>
      <c r="C21" s="267">
        <v>1</v>
      </c>
      <c r="D21" s="258">
        <v>0</v>
      </c>
      <c r="E21" s="258">
        <v>489212.53</v>
      </c>
      <c r="F21" s="258">
        <v>489212.53</v>
      </c>
      <c r="G21" s="264" t="s">
        <v>384</v>
      </c>
      <c r="H21" s="284" t="s">
        <v>382</v>
      </c>
      <c r="I21" s="201">
        <v>0</v>
      </c>
      <c r="J21" s="201">
        <v>489212.53</v>
      </c>
      <c r="K21" s="201">
        <v>489212.53</v>
      </c>
      <c r="L21" s="202"/>
      <c r="M21" s="202" t="b">
        <f t="shared" si="0"/>
        <v>1</v>
      </c>
      <c r="N21" s="202"/>
      <c r="O21" s="202"/>
      <c r="P21" s="202"/>
    </row>
    <row r="22" spans="1:16" ht="144">
      <c r="A22" s="262" t="s">
        <v>385</v>
      </c>
      <c r="B22" s="263" t="s">
        <v>386</v>
      </c>
      <c r="C22" s="267">
        <v>1</v>
      </c>
      <c r="D22" s="258">
        <v>0</v>
      </c>
      <c r="E22" s="258">
        <v>997806.48</v>
      </c>
      <c r="F22" s="258">
        <v>997806.48</v>
      </c>
      <c r="G22" s="264" t="s">
        <v>387</v>
      </c>
      <c r="H22" s="284" t="s">
        <v>385</v>
      </c>
      <c r="I22" s="201">
        <v>0</v>
      </c>
      <c r="J22" s="201">
        <v>997806.48</v>
      </c>
      <c r="K22" s="201">
        <v>997806.48</v>
      </c>
      <c r="L22" s="202"/>
      <c r="M22" s="202" t="b">
        <f t="shared" si="0"/>
        <v>1</v>
      </c>
      <c r="N22" s="202"/>
      <c r="O22" s="202"/>
      <c r="P22" s="202"/>
    </row>
    <row r="23" spans="1:16" ht="48">
      <c r="A23" s="262" t="s">
        <v>388</v>
      </c>
      <c r="B23" s="263" t="s">
        <v>389</v>
      </c>
      <c r="C23" s="267">
        <v>1</v>
      </c>
      <c r="D23" s="258">
        <v>0</v>
      </c>
      <c r="E23" s="258">
        <v>1159072.3700000001</v>
      </c>
      <c r="F23" s="258">
        <v>1159072.3700000001</v>
      </c>
      <c r="G23" s="264" t="s">
        <v>390</v>
      </c>
      <c r="H23" s="284" t="s">
        <v>388</v>
      </c>
      <c r="I23" s="201">
        <v>0</v>
      </c>
      <c r="J23" s="201">
        <v>1159072.3700000001</v>
      </c>
      <c r="K23" s="201">
        <v>1159072.3700000001</v>
      </c>
      <c r="L23" s="202"/>
      <c r="M23" s="202" t="b">
        <f t="shared" si="0"/>
        <v>1</v>
      </c>
      <c r="N23" s="202"/>
      <c r="O23" s="202"/>
      <c r="P23" s="202"/>
    </row>
    <row r="24" spans="1:16" ht="132">
      <c r="A24" s="262" t="s">
        <v>391</v>
      </c>
      <c r="B24" s="263" t="s">
        <v>392</v>
      </c>
      <c r="C24" s="267">
        <v>1</v>
      </c>
      <c r="D24" s="258">
        <v>0</v>
      </c>
      <c r="E24" s="258">
        <v>5949813.4199999999</v>
      </c>
      <c r="F24" s="258">
        <v>5949813.4199999999</v>
      </c>
      <c r="G24" s="264" t="s">
        <v>393</v>
      </c>
      <c r="H24" s="284" t="s">
        <v>391</v>
      </c>
      <c r="I24" s="201">
        <v>0</v>
      </c>
      <c r="J24" s="201">
        <v>5949813.4199999999</v>
      </c>
      <c r="K24" s="201">
        <v>5949813.4199999999</v>
      </c>
      <c r="L24" s="202"/>
      <c r="M24" s="202" t="b">
        <f t="shared" si="0"/>
        <v>1</v>
      </c>
      <c r="N24" s="202"/>
      <c r="O24" s="202"/>
      <c r="P24" s="202"/>
    </row>
    <row r="25" spans="1:16" ht="72">
      <c r="A25" s="262" t="s">
        <v>394</v>
      </c>
      <c r="B25" s="263" t="s">
        <v>395</v>
      </c>
      <c r="C25" s="267">
        <v>1</v>
      </c>
      <c r="D25" s="258">
        <v>0</v>
      </c>
      <c r="E25" s="258">
        <v>20102.53</v>
      </c>
      <c r="F25" s="258">
        <v>20102.53</v>
      </c>
      <c r="G25" s="264" t="s">
        <v>396</v>
      </c>
      <c r="H25" s="284" t="s">
        <v>394</v>
      </c>
      <c r="I25" s="201">
        <v>0</v>
      </c>
      <c r="J25" s="201">
        <v>20102.53</v>
      </c>
      <c r="K25" s="201">
        <v>20102.53</v>
      </c>
      <c r="L25" s="202"/>
      <c r="M25" s="202" t="b">
        <f t="shared" si="0"/>
        <v>1</v>
      </c>
      <c r="N25" s="202"/>
      <c r="O25" s="202"/>
      <c r="P25" s="202"/>
    </row>
    <row r="26" spans="1:16" ht="24">
      <c r="A26" s="262" t="s">
        <v>397</v>
      </c>
      <c r="B26" s="263" t="s">
        <v>398</v>
      </c>
      <c r="C26" s="267">
        <v>1</v>
      </c>
      <c r="D26" s="258">
        <v>0</v>
      </c>
      <c r="E26" s="258">
        <v>83684.95</v>
      </c>
      <c r="F26" s="258">
        <v>83684.95</v>
      </c>
      <c r="G26" s="264" t="s">
        <v>399</v>
      </c>
      <c r="H26" s="284" t="s">
        <v>397</v>
      </c>
      <c r="I26" s="201">
        <v>0</v>
      </c>
      <c r="J26" s="201">
        <v>83684.95</v>
      </c>
      <c r="K26" s="201">
        <v>83684.95</v>
      </c>
      <c r="L26" s="202"/>
      <c r="M26" s="202" t="b">
        <f t="shared" si="0"/>
        <v>1</v>
      </c>
      <c r="N26" s="202"/>
      <c r="O26" s="202"/>
      <c r="P26" s="202"/>
    </row>
    <row r="27" spans="1:16" ht="180">
      <c r="A27" s="262" t="s">
        <v>400</v>
      </c>
      <c r="B27" s="263" t="s">
        <v>401</v>
      </c>
      <c r="C27" s="267">
        <v>1</v>
      </c>
      <c r="D27" s="258">
        <v>218839137</v>
      </c>
      <c r="E27" s="258">
        <v>72470629.620000005</v>
      </c>
      <c r="F27" s="258">
        <v>72470629.620000005</v>
      </c>
      <c r="G27" s="264" t="s">
        <v>536</v>
      </c>
      <c r="H27" s="284" t="s">
        <v>400</v>
      </c>
      <c r="I27" s="201">
        <v>218839137</v>
      </c>
      <c r="J27" s="201">
        <v>72470629.620000005</v>
      </c>
      <c r="K27" s="201">
        <v>72470629.620000005</v>
      </c>
      <c r="L27" s="202"/>
      <c r="M27" s="202" t="b">
        <f t="shared" si="0"/>
        <v>1</v>
      </c>
      <c r="N27" s="202"/>
      <c r="O27" s="202"/>
      <c r="P27" s="202"/>
    </row>
    <row r="28" spans="1:16" ht="156">
      <c r="A28" s="262" t="s">
        <v>402</v>
      </c>
      <c r="B28" s="263" t="s">
        <v>403</v>
      </c>
      <c r="C28" s="267">
        <v>0.99994061924529065</v>
      </c>
      <c r="D28" s="258">
        <v>3000000</v>
      </c>
      <c r="E28" s="258">
        <v>3766371.8</v>
      </c>
      <c r="F28" s="258">
        <v>3766148.15</v>
      </c>
      <c r="G28" s="264" t="s">
        <v>537</v>
      </c>
      <c r="H28" s="284" t="s">
        <v>402</v>
      </c>
      <c r="I28" s="201">
        <v>3000000</v>
      </c>
      <c r="J28" s="201">
        <v>3766371.8</v>
      </c>
      <c r="K28" s="201">
        <v>3766148.15</v>
      </c>
      <c r="L28" s="202"/>
      <c r="M28" s="202" t="b">
        <f t="shared" si="0"/>
        <v>1</v>
      </c>
      <c r="N28" s="202"/>
      <c r="O28" s="202"/>
      <c r="P28" s="202"/>
    </row>
    <row r="29" spans="1:16" ht="180">
      <c r="A29" s="262" t="s">
        <v>404</v>
      </c>
      <c r="B29" s="263" t="s">
        <v>405</v>
      </c>
      <c r="C29" s="267">
        <v>0.99999993571325774</v>
      </c>
      <c r="D29" s="258">
        <v>10000000</v>
      </c>
      <c r="E29" s="258">
        <v>3577720.57</v>
      </c>
      <c r="F29" s="258">
        <v>3577720.34</v>
      </c>
      <c r="G29" s="264" t="s">
        <v>538</v>
      </c>
      <c r="H29" s="284" t="s">
        <v>404</v>
      </c>
      <c r="I29" s="201">
        <v>10000000</v>
      </c>
      <c r="J29" s="201">
        <v>3577720.57</v>
      </c>
      <c r="K29" s="201">
        <v>3577720.34</v>
      </c>
      <c r="L29" s="202"/>
      <c r="M29" s="202" t="b">
        <f t="shared" si="0"/>
        <v>1</v>
      </c>
      <c r="N29" s="202"/>
      <c r="O29" s="202"/>
      <c r="P29" s="202"/>
    </row>
    <row r="30" spans="1:16" ht="324">
      <c r="A30" s="262" t="s">
        <v>406</v>
      </c>
      <c r="B30" s="263" t="s">
        <v>407</v>
      </c>
      <c r="C30" s="267">
        <v>0.99999998897500486</v>
      </c>
      <c r="D30" s="258">
        <v>10000000</v>
      </c>
      <c r="E30" s="258">
        <v>6349209.1899999995</v>
      </c>
      <c r="F30" s="258">
        <v>6349209.1199999992</v>
      </c>
      <c r="G30" s="264" t="s">
        <v>539</v>
      </c>
      <c r="H30" s="284" t="s">
        <v>406</v>
      </c>
      <c r="I30" s="201">
        <v>10000000</v>
      </c>
      <c r="J30" s="201">
        <v>6349209.1899999995</v>
      </c>
      <c r="K30" s="201">
        <v>6349209.1199999992</v>
      </c>
      <c r="L30" s="202"/>
      <c r="M30" s="202" t="b">
        <f t="shared" si="0"/>
        <v>1</v>
      </c>
      <c r="N30" s="202"/>
      <c r="O30" s="202"/>
      <c r="P30" s="202"/>
    </row>
    <row r="31" spans="1:16" ht="204">
      <c r="A31" s="262" t="s">
        <v>408</v>
      </c>
      <c r="B31" s="263" t="s">
        <v>409</v>
      </c>
      <c r="C31" s="267">
        <v>0.99999999754569824</v>
      </c>
      <c r="D31" s="258">
        <v>18922625</v>
      </c>
      <c r="E31" s="258">
        <v>12223435.739999998</v>
      </c>
      <c r="F31" s="258">
        <v>12223435.710000001</v>
      </c>
      <c r="G31" s="264" t="s">
        <v>540</v>
      </c>
      <c r="H31" s="284" t="s">
        <v>408</v>
      </c>
      <c r="I31" s="201">
        <v>18922625</v>
      </c>
      <c r="J31" s="201">
        <v>12223435.739999998</v>
      </c>
      <c r="K31" s="201">
        <v>12223435.710000001</v>
      </c>
      <c r="L31" s="202"/>
      <c r="M31" s="202" t="b">
        <f t="shared" si="0"/>
        <v>1</v>
      </c>
      <c r="N31" s="202"/>
      <c r="O31" s="202"/>
      <c r="P31" s="202"/>
    </row>
    <row r="32" spans="1:16" ht="409.6">
      <c r="A32" s="262" t="s">
        <v>410</v>
      </c>
      <c r="B32" s="263" t="s">
        <v>411</v>
      </c>
      <c r="C32" s="267">
        <v>0.9999996568433448</v>
      </c>
      <c r="D32" s="258">
        <v>40000000</v>
      </c>
      <c r="E32" s="258">
        <v>24974016.59</v>
      </c>
      <c r="F32" s="258">
        <v>24974008.02</v>
      </c>
      <c r="G32" s="264" t="s">
        <v>541</v>
      </c>
      <c r="H32" s="284" t="s">
        <v>410</v>
      </c>
      <c r="I32" s="201">
        <v>40000000</v>
      </c>
      <c r="J32" s="201">
        <v>24974016.59</v>
      </c>
      <c r="K32" s="201">
        <v>24974008.02</v>
      </c>
      <c r="L32" s="202"/>
      <c r="M32" s="202" t="b">
        <f t="shared" si="0"/>
        <v>1</v>
      </c>
      <c r="N32" s="202"/>
      <c r="O32" s="202"/>
      <c r="P32" s="202"/>
    </row>
    <row r="33" spans="1:16" ht="252">
      <c r="A33" s="262" t="s">
        <v>412</v>
      </c>
      <c r="B33" s="263" t="s">
        <v>413</v>
      </c>
      <c r="C33" s="267">
        <v>0.99999999408001938</v>
      </c>
      <c r="D33" s="258">
        <v>45000000</v>
      </c>
      <c r="E33" s="258">
        <v>15202752.470000001</v>
      </c>
      <c r="F33" s="258">
        <v>15202752.380000001</v>
      </c>
      <c r="G33" s="264" t="s">
        <v>542</v>
      </c>
      <c r="H33" s="284" t="s">
        <v>412</v>
      </c>
      <c r="I33" s="201">
        <v>45000000</v>
      </c>
      <c r="J33" s="201">
        <v>15202752.470000001</v>
      </c>
      <c r="K33" s="201">
        <v>15202752.380000001</v>
      </c>
      <c r="L33" s="202"/>
      <c r="M33" s="202" t="b">
        <f t="shared" si="0"/>
        <v>1</v>
      </c>
      <c r="N33" s="202"/>
      <c r="O33" s="202"/>
      <c r="P33" s="202"/>
    </row>
    <row r="34" spans="1:16" ht="96">
      <c r="A34" s="262" t="s">
        <v>414</v>
      </c>
      <c r="B34" s="263" t="s">
        <v>415</v>
      </c>
      <c r="C34" s="267">
        <v>0.99998359563368644</v>
      </c>
      <c r="D34" s="258">
        <v>10000000</v>
      </c>
      <c r="E34" s="258">
        <v>11578624.640000001</v>
      </c>
      <c r="F34" s="258">
        <v>11578434.699999999</v>
      </c>
      <c r="G34" s="264" t="s">
        <v>543</v>
      </c>
      <c r="H34" s="284" t="s">
        <v>414</v>
      </c>
      <c r="I34" s="201">
        <v>10000000</v>
      </c>
      <c r="J34" s="201">
        <v>11578624.640000001</v>
      </c>
      <c r="K34" s="201">
        <v>11578434.699999999</v>
      </c>
      <c r="L34" s="202"/>
      <c r="M34" s="202" t="b">
        <f t="shared" si="0"/>
        <v>1</v>
      </c>
      <c r="N34" s="202"/>
      <c r="O34" s="202"/>
      <c r="P34" s="202"/>
    </row>
    <row r="35" spans="1:16" ht="168">
      <c r="A35" s="262" t="s">
        <v>416</v>
      </c>
      <c r="B35" s="263" t="s">
        <v>417</v>
      </c>
      <c r="C35" s="267">
        <v>0.99999998994306649</v>
      </c>
      <c r="D35" s="258">
        <v>10000000</v>
      </c>
      <c r="E35" s="258">
        <v>1988677.76</v>
      </c>
      <c r="F35" s="258">
        <v>1988677.74</v>
      </c>
      <c r="G35" s="264" t="s">
        <v>544</v>
      </c>
      <c r="H35" s="284" t="s">
        <v>416</v>
      </c>
      <c r="I35" s="201">
        <v>10000000</v>
      </c>
      <c r="J35" s="201">
        <v>1988677.76</v>
      </c>
      <c r="K35" s="201">
        <v>1988677.74</v>
      </c>
      <c r="L35" s="202"/>
      <c r="M35" s="202" t="b">
        <f t="shared" si="0"/>
        <v>1</v>
      </c>
      <c r="N35" s="202"/>
      <c r="O35" s="202"/>
      <c r="P35" s="202"/>
    </row>
    <row r="36" spans="1:16" ht="276">
      <c r="A36" s="262" t="s">
        <v>418</v>
      </c>
      <c r="B36" s="263" t="s">
        <v>419</v>
      </c>
      <c r="C36" s="267">
        <v>0.99999996199999996</v>
      </c>
      <c r="D36" s="258">
        <v>10000000</v>
      </c>
      <c r="E36" s="258">
        <v>5000000</v>
      </c>
      <c r="F36" s="258">
        <v>4999999.8099999996</v>
      </c>
      <c r="G36" s="264" t="s">
        <v>545</v>
      </c>
      <c r="H36" s="284" t="s">
        <v>418</v>
      </c>
      <c r="I36" s="201">
        <v>10000000</v>
      </c>
      <c r="J36" s="201">
        <v>5000000</v>
      </c>
      <c r="K36" s="201">
        <v>4999999.8099999996</v>
      </c>
      <c r="L36" s="202"/>
      <c r="M36" s="202" t="b">
        <f t="shared" si="0"/>
        <v>1</v>
      </c>
      <c r="N36" s="202"/>
      <c r="O36" s="202"/>
      <c r="P36" s="202"/>
    </row>
    <row r="37" spans="1:16" ht="144">
      <c r="A37" s="262" t="s">
        <v>420</v>
      </c>
      <c r="B37" s="263" t="s">
        <v>421</v>
      </c>
      <c r="C37" s="267">
        <v>0.99999993258397135</v>
      </c>
      <c r="D37" s="258">
        <v>10000000</v>
      </c>
      <c r="E37" s="258">
        <v>4449980.32</v>
      </c>
      <c r="F37" s="258">
        <v>4449980.0199999996</v>
      </c>
      <c r="G37" s="264" t="s">
        <v>546</v>
      </c>
      <c r="H37" s="284" t="s">
        <v>420</v>
      </c>
      <c r="I37" s="201">
        <v>10000000</v>
      </c>
      <c r="J37" s="201">
        <v>4449980.32</v>
      </c>
      <c r="K37" s="201">
        <v>4449980.0199999996</v>
      </c>
      <c r="L37" s="202"/>
      <c r="M37" s="202" t="b">
        <f>+A37=H37</f>
        <v>1</v>
      </c>
      <c r="N37" s="202"/>
      <c r="O37" s="202"/>
      <c r="P37" s="202"/>
    </row>
    <row r="38" spans="1:16" ht="240">
      <c r="A38" s="262" t="s">
        <v>422</v>
      </c>
      <c r="B38" s="263" t="s">
        <v>423</v>
      </c>
      <c r="C38" s="267">
        <v>0.99767186195945923</v>
      </c>
      <c r="D38" s="258">
        <v>103926023</v>
      </c>
      <c r="E38" s="258">
        <v>64660135</v>
      </c>
      <c r="F38" s="258">
        <v>64509597.280000001</v>
      </c>
      <c r="G38" s="264" t="s">
        <v>547</v>
      </c>
      <c r="H38" s="284" t="s">
        <v>422</v>
      </c>
      <c r="I38" s="201">
        <v>103926023</v>
      </c>
      <c r="J38" s="201">
        <v>64660135</v>
      </c>
      <c r="K38" s="201">
        <v>64509597.280000001</v>
      </c>
      <c r="L38" s="202"/>
      <c r="M38" s="202" t="b">
        <f t="shared" si="0"/>
        <v>1</v>
      </c>
      <c r="N38" s="202"/>
      <c r="O38" s="202"/>
      <c r="P38" s="202"/>
    </row>
    <row r="39" spans="1:16" ht="168">
      <c r="A39" s="262" t="s">
        <v>424</v>
      </c>
      <c r="B39" s="263" t="s">
        <v>425</v>
      </c>
      <c r="C39" s="267">
        <v>0.99999998180398963</v>
      </c>
      <c r="D39" s="258">
        <v>19000000</v>
      </c>
      <c r="E39" s="258">
        <v>14288846.630000001</v>
      </c>
      <c r="F39" s="258">
        <v>14288846.369999999</v>
      </c>
      <c r="G39" s="264" t="s">
        <v>548</v>
      </c>
      <c r="H39" s="284" t="s">
        <v>424</v>
      </c>
      <c r="I39" s="201">
        <v>19000000</v>
      </c>
      <c r="J39" s="201">
        <v>14288846.630000001</v>
      </c>
      <c r="K39" s="201">
        <v>14288846.369999999</v>
      </c>
      <c r="L39" s="202"/>
      <c r="M39" s="202" t="b">
        <f t="shared" si="0"/>
        <v>1</v>
      </c>
      <c r="N39" s="202"/>
      <c r="O39" s="202"/>
      <c r="P39" s="202"/>
    </row>
    <row r="40" spans="1:16" ht="240">
      <c r="A40" s="262" t="s">
        <v>426</v>
      </c>
      <c r="B40" s="263" t="s">
        <v>427</v>
      </c>
      <c r="C40" s="267">
        <v>1</v>
      </c>
      <c r="D40" s="258">
        <v>0</v>
      </c>
      <c r="E40" s="258">
        <v>2223649.0099999998</v>
      </c>
      <c r="F40" s="258">
        <v>2223649.0099999998</v>
      </c>
      <c r="G40" s="264" t="s">
        <v>549</v>
      </c>
      <c r="H40" s="284" t="s">
        <v>426</v>
      </c>
      <c r="I40" s="201">
        <v>0</v>
      </c>
      <c r="J40" s="201">
        <v>2223649.0099999998</v>
      </c>
      <c r="K40" s="201">
        <v>2223649.0099999998</v>
      </c>
      <c r="L40" s="202"/>
      <c r="M40" s="202" t="b">
        <f t="shared" si="0"/>
        <v>1</v>
      </c>
      <c r="N40" s="202"/>
      <c r="O40" s="202"/>
      <c r="P40" s="202"/>
    </row>
    <row r="41" spans="1:16" ht="216">
      <c r="A41" s="262" t="s">
        <v>428</v>
      </c>
      <c r="B41" s="263" t="s">
        <v>429</v>
      </c>
      <c r="C41" s="267">
        <v>0.99999999550707597</v>
      </c>
      <c r="D41" s="258">
        <v>0</v>
      </c>
      <c r="E41" s="258">
        <v>4451443.97</v>
      </c>
      <c r="F41" s="258">
        <v>4451443.95</v>
      </c>
      <c r="G41" s="264" t="s">
        <v>550</v>
      </c>
      <c r="H41" s="284" t="s">
        <v>428</v>
      </c>
      <c r="I41" s="201">
        <v>0</v>
      </c>
      <c r="J41" s="201">
        <v>4451443.97</v>
      </c>
      <c r="K41" s="201">
        <v>4451443.95</v>
      </c>
      <c r="L41" s="202"/>
      <c r="M41" s="202" t="b">
        <f t="shared" si="0"/>
        <v>1</v>
      </c>
      <c r="N41" s="202"/>
      <c r="O41" s="202"/>
      <c r="P41" s="202"/>
    </row>
    <row r="42" spans="1:16" ht="204">
      <c r="A42" s="262" t="s">
        <v>430</v>
      </c>
      <c r="B42" s="263" t="s">
        <v>431</v>
      </c>
      <c r="C42" s="267">
        <v>0.99999996255045764</v>
      </c>
      <c r="D42" s="258">
        <v>0</v>
      </c>
      <c r="E42" s="258">
        <v>6675649.0099999998</v>
      </c>
      <c r="F42" s="258">
        <v>6675648.7599999998</v>
      </c>
      <c r="G42" s="264" t="s">
        <v>551</v>
      </c>
      <c r="H42" s="284" t="s">
        <v>430</v>
      </c>
      <c r="I42" s="201">
        <v>0</v>
      </c>
      <c r="J42" s="201">
        <v>6675649.0099999998</v>
      </c>
      <c r="K42" s="201">
        <v>6675648.7599999998</v>
      </c>
      <c r="L42" s="202"/>
      <c r="M42" s="202" t="b">
        <f>+A42=H42</f>
        <v>1</v>
      </c>
      <c r="N42" s="202"/>
      <c r="O42" s="202"/>
      <c r="P42" s="202"/>
    </row>
    <row r="43" spans="1:16" ht="204">
      <c r="A43" s="262" t="s">
        <v>432</v>
      </c>
      <c r="B43" s="263" t="s">
        <v>433</v>
      </c>
      <c r="C43" s="267">
        <v>0.99999999850242105</v>
      </c>
      <c r="D43" s="258">
        <v>0</v>
      </c>
      <c r="E43" s="258">
        <v>6677443.9700000007</v>
      </c>
      <c r="F43" s="258">
        <v>6677443.9600000009</v>
      </c>
      <c r="G43" s="264" t="s">
        <v>552</v>
      </c>
      <c r="H43" s="284" t="s">
        <v>432</v>
      </c>
      <c r="I43" s="201">
        <v>0</v>
      </c>
      <c r="J43" s="201">
        <v>6677443.9700000007</v>
      </c>
      <c r="K43" s="201">
        <v>6677443.9600000009</v>
      </c>
      <c r="L43" s="202"/>
      <c r="M43" s="202" t="b">
        <f t="shared" si="0"/>
        <v>1</v>
      </c>
      <c r="N43" s="202"/>
      <c r="O43" s="202"/>
      <c r="P43" s="202"/>
    </row>
    <row r="44" spans="1:16" ht="204">
      <c r="A44" s="262" t="s">
        <v>434</v>
      </c>
      <c r="B44" s="263" t="s">
        <v>435</v>
      </c>
      <c r="C44" s="267">
        <v>1</v>
      </c>
      <c r="D44" s="258">
        <v>0</v>
      </c>
      <c r="E44" s="258">
        <v>6675213.8700000001</v>
      </c>
      <c r="F44" s="258">
        <v>6675213.8700000001</v>
      </c>
      <c r="G44" s="264" t="s">
        <v>553</v>
      </c>
      <c r="H44" s="284" t="s">
        <v>434</v>
      </c>
      <c r="I44" s="201">
        <v>0</v>
      </c>
      <c r="J44" s="201">
        <v>6675213.8700000001</v>
      </c>
      <c r="K44" s="201">
        <v>6675213.8700000001</v>
      </c>
      <c r="L44" s="202"/>
      <c r="M44" s="202" t="b">
        <f t="shared" si="0"/>
        <v>1</v>
      </c>
      <c r="N44" s="202"/>
      <c r="O44" s="202"/>
      <c r="P44" s="202"/>
    </row>
    <row r="45" spans="1:16" ht="204">
      <c r="A45" s="262" t="s">
        <v>436</v>
      </c>
      <c r="B45" s="263" t="s">
        <v>437</v>
      </c>
      <c r="C45" s="267">
        <v>0.9999999970018455</v>
      </c>
      <c r="D45" s="258">
        <v>0</v>
      </c>
      <c r="E45" s="258">
        <v>6670770.25</v>
      </c>
      <c r="F45" s="258">
        <v>6670770.2300000004</v>
      </c>
      <c r="G45" s="264" t="s">
        <v>554</v>
      </c>
      <c r="H45" s="284" t="s">
        <v>436</v>
      </c>
      <c r="I45" s="201">
        <v>0</v>
      </c>
      <c r="J45" s="201">
        <v>6670770.25</v>
      </c>
      <c r="K45" s="201">
        <v>6670770.2300000004</v>
      </c>
      <c r="L45" s="202"/>
      <c r="M45" s="202" t="b">
        <f>+A45=H45</f>
        <v>1</v>
      </c>
      <c r="N45" s="202"/>
      <c r="O45" s="202"/>
      <c r="P45" s="202"/>
    </row>
    <row r="46" spans="1:16" ht="204">
      <c r="A46" s="262" t="s">
        <v>438</v>
      </c>
      <c r="B46" s="263" t="s">
        <v>439</v>
      </c>
      <c r="C46" s="267">
        <v>0.9999999970018455</v>
      </c>
      <c r="D46" s="258">
        <v>0</v>
      </c>
      <c r="E46" s="258">
        <v>6670770.2400000002</v>
      </c>
      <c r="F46" s="258">
        <v>6670770.2200000007</v>
      </c>
      <c r="G46" s="264" t="s">
        <v>555</v>
      </c>
      <c r="H46" s="284" t="s">
        <v>438</v>
      </c>
      <c r="I46" s="201">
        <v>0</v>
      </c>
      <c r="J46" s="201">
        <v>6670770.2400000002</v>
      </c>
      <c r="K46" s="201">
        <v>6670770.2200000007</v>
      </c>
      <c r="L46" s="253"/>
      <c r="M46" s="202" t="b">
        <f t="shared" si="0"/>
        <v>1</v>
      </c>
      <c r="N46" s="202"/>
      <c r="O46" s="202"/>
      <c r="P46" s="202"/>
    </row>
    <row r="47" spans="1:16" ht="204">
      <c r="A47" s="262" t="s">
        <v>440</v>
      </c>
      <c r="B47" s="263" t="s">
        <v>441</v>
      </c>
      <c r="C47" s="267">
        <v>1</v>
      </c>
      <c r="D47" s="258">
        <v>0</v>
      </c>
      <c r="E47" s="258">
        <v>14985361.5</v>
      </c>
      <c r="F47" s="258">
        <v>14985361.5</v>
      </c>
      <c r="G47" s="264" t="s">
        <v>556</v>
      </c>
      <c r="H47" s="284" t="s">
        <v>440</v>
      </c>
      <c r="I47" s="201">
        <v>0</v>
      </c>
      <c r="J47" s="201">
        <v>14985361.5</v>
      </c>
      <c r="K47" s="201">
        <v>14985361.5</v>
      </c>
      <c r="L47" s="253"/>
      <c r="M47" s="202" t="b">
        <f t="shared" si="0"/>
        <v>1</v>
      </c>
      <c r="N47" s="202"/>
      <c r="O47" s="202"/>
      <c r="P47" s="202"/>
    </row>
    <row r="48" spans="1:16" ht="108">
      <c r="A48" s="262" t="s">
        <v>442</v>
      </c>
      <c r="B48" s="263" t="s">
        <v>443</v>
      </c>
      <c r="C48" s="267">
        <v>1</v>
      </c>
      <c r="D48" s="258">
        <v>0</v>
      </c>
      <c r="E48" s="258">
        <v>8428766.2400000002</v>
      </c>
      <c r="F48" s="258">
        <v>8428766.2400000002</v>
      </c>
      <c r="G48" s="264" t="s">
        <v>557</v>
      </c>
      <c r="H48" s="284" t="s">
        <v>442</v>
      </c>
      <c r="I48" s="201">
        <v>0</v>
      </c>
      <c r="J48" s="201">
        <v>8428766.2400000002</v>
      </c>
      <c r="K48" s="201">
        <v>8428766.2400000002</v>
      </c>
      <c r="L48" s="253"/>
      <c r="M48" s="202" t="b">
        <f>+A48=H48</f>
        <v>1</v>
      </c>
      <c r="N48" s="202"/>
      <c r="O48" s="202"/>
      <c r="P48" s="202"/>
    </row>
    <row r="49" spans="1:16" ht="168">
      <c r="A49" s="262" t="s">
        <v>444</v>
      </c>
      <c r="B49" s="263" t="s">
        <v>445</v>
      </c>
      <c r="C49" s="267">
        <v>1</v>
      </c>
      <c r="D49" s="258">
        <v>0</v>
      </c>
      <c r="E49" s="258">
        <v>69970922.030000001</v>
      </c>
      <c r="F49" s="258">
        <v>69970922.030000001</v>
      </c>
      <c r="G49" s="264" t="s">
        <v>558</v>
      </c>
      <c r="H49" s="284" t="s">
        <v>444</v>
      </c>
      <c r="I49" s="201">
        <v>0</v>
      </c>
      <c r="J49" s="201">
        <v>69970922.030000001</v>
      </c>
      <c r="K49" s="201">
        <v>69970922.030000001</v>
      </c>
      <c r="L49" s="253"/>
      <c r="M49" s="202" t="b">
        <f t="shared" si="0"/>
        <v>1</v>
      </c>
      <c r="N49" s="202"/>
      <c r="O49" s="202"/>
      <c r="P49" s="202"/>
    </row>
    <row r="50" spans="1:16" ht="312">
      <c r="A50" s="262" t="s">
        <v>446</v>
      </c>
      <c r="B50" s="263" t="s">
        <v>447</v>
      </c>
      <c r="C50" s="267">
        <v>1</v>
      </c>
      <c r="D50" s="258">
        <v>0</v>
      </c>
      <c r="E50" s="258">
        <v>21677612.359999999</v>
      </c>
      <c r="F50" s="258">
        <v>21677612.359999999</v>
      </c>
      <c r="G50" s="264" t="s">
        <v>559</v>
      </c>
      <c r="H50" s="284" t="s">
        <v>446</v>
      </c>
      <c r="I50" s="201">
        <v>0</v>
      </c>
      <c r="J50" s="201">
        <v>21677612.359999999</v>
      </c>
      <c r="K50" s="201">
        <v>21677612.359999999</v>
      </c>
      <c r="L50" s="253"/>
      <c r="M50" s="202" t="b">
        <f>+A50=H50</f>
        <v>1</v>
      </c>
      <c r="N50" s="202"/>
      <c r="O50" s="202"/>
      <c r="P50" s="202"/>
    </row>
    <row r="51" spans="1:16" ht="72">
      <c r="A51" s="262" t="s">
        <v>448</v>
      </c>
      <c r="B51" s="263" t="s">
        <v>449</v>
      </c>
      <c r="C51" s="267">
        <v>1</v>
      </c>
      <c r="D51" s="258">
        <v>0</v>
      </c>
      <c r="E51" s="258">
        <v>15826218.5</v>
      </c>
      <c r="F51" s="258">
        <v>15826218.5</v>
      </c>
      <c r="G51" s="264" t="s">
        <v>560</v>
      </c>
      <c r="H51" s="284" t="s">
        <v>448</v>
      </c>
      <c r="I51" s="201">
        <v>0</v>
      </c>
      <c r="J51" s="201">
        <v>15826218.5</v>
      </c>
      <c r="K51" s="201">
        <v>15826218.5</v>
      </c>
      <c r="L51" s="253"/>
      <c r="M51" s="202" t="b">
        <f t="shared" si="0"/>
        <v>1</v>
      </c>
      <c r="N51" s="202"/>
      <c r="O51" s="202"/>
      <c r="P51" s="202"/>
    </row>
    <row r="52" spans="1:16" ht="72">
      <c r="A52" s="262" t="s">
        <v>450</v>
      </c>
      <c r="B52" s="263" t="s">
        <v>451</v>
      </c>
      <c r="C52" s="267">
        <v>1</v>
      </c>
      <c r="D52" s="258">
        <v>0</v>
      </c>
      <c r="E52" s="258">
        <v>15988728.08</v>
      </c>
      <c r="F52" s="258">
        <v>15988728.08</v>
      </c>
      <c r="G52" s="264" t="s">
        <v>561</v>
      </c>
      <c r="H52" s="284" t="s">
        <v>450</v>
      </c>
      <c r="I52" s="201">
        <v>0</v>
      </c>
      <c r="J52" s="201">
        <v>15988728.08</v>
      </c>
      <c r="K52" s="201">
        <v>15988728.08</v>
      </c>
      <c r="L52" s="253"/>
      <c r="M52" s="202" t="b">
        <f t="shared" si="0"/>
        <v>1</v>
      </c>
      <c r="N52" s="202"/>
      <c r="O52" s="202"/>
      <c r="P52" s="202"/>
    </row>
    <row r="53" spans="1:16" ht="168">
      <c r="A53" s="262" t="s">
        <v>452</v>
      </c>
      <c r="B53" s="263" t="s">
        <v>453</v>
      </c>
      <c r="C53" s="267">
        <v>1</v>
      </c>
      <c r="D53" s="258">
        <v>0</v>
      </c>
      <c r="E53" s="258">
        <v>4996999.18</v>
      </c>
      <c r="F53" s="258">
        <v>4996999.18</v>
      </c>
      <c r="G53" s="264" t="s">
        <v>562</v>
      </c>
      <c r="H53" s="284" t="s">
        <v>452</v>
      </c>
      <c r="I53" s="201">
        <v>0</v>
      </c>
      <c r="J53" s="201">
        <v>4996999.18</v>
      </c>
      <c r="K53" s="201">
        <v>4996999.18</v>
      </c>
      <c r="L53" s="253"/>
      <c r="M53" s="202" t="b">
        <f t="shared" si="0"/>
        <v>1</v>
      </c>
      <c r="N53" s="202"/>
      <c r="O53" s="202"/>
      <c r="P53" s="202"/>
    </row>
    <row r="54" spans="1:16" ht="168">
      <c r="A54" s="262" t="s">
        <v>454</v>
      </c>
      <c r="B54" s="263" t="s">
        <v>455</v>
      </c>
      <c r="C54" s="267">
        <v>0.9999999249999999</v>
      </c>
      <c r="D54" s="258">
        <v>0</v>
      </c>
      <c r="E54" s="258">
        <v>1200000</v>
      </c>
      <c r="F54" s="258">
        <v>1199999.9099999999</v>
      </c>
      <c r="G54" s="264" t="s">
        <v>578</v>
      </c>
      <c r="H54" s="284" t="s">
        <v>454</v>
      </c>
      <c r="I54" s="201">
        <v>0</v>
      </c>
      <c r="J54" s="201">
        <v>1200000</v>
      </c>
      <c r="K54" s="201">
        <v>1199999.9099999999</v>
      </c>
      <c r="L54" s="253"/>
      <c r="M54" s="202" t="b">
        <f t="shared" si="0"/>
        <v>1</v>
      </c>
      <c r="N54" s="202"/>
      <c r="O54" s="202"/>
      <c r="P54" s="202"/>
    </row>
    <row r="55" spans="1:16" ht="192">
      <c r="A55" s="262" t="s">
        <v>456</v>
      </c>
      <c r="B55" s="263" t="s">
        <v>457</v>
      </c>
      <c r="C55" s="267">
        <v>0.99999989998399752</v>
      </c>
      <c r="D55" s="258">
        <v>0</v>
      </c>
      <c r="E55" s="258">
        <v>1499760</v>
      </c>
      <c r="F55" s="258">
        <v>1499759.85</v>
      </c>
      <c r="G55" s="264" t="s">
        <v>563</v>
      </c>
      <c r="H55" s="284" t="s">
        <v>456</v>
      </c>
      <c r="I55" s="201">
        <v>0</v>
      </c>
      <c r="J55" s="201">
        <v>1499760</v>
      </c>
      <c r="K55" s="201">
        <v>1499759.85</v>
      </c>
      <c r="L55" s="253"/>
      <c r="M55" s="202" t="b">
        <f t="shared" si="0"/>
        <v>1</v>
      </c>
      <c r="N55" s="202"/>
      <c r="O55" s="202"/>
      <c r="P55" s="202"/>
    </row>
    <row r="56" spans="1:16" ht="168">
      <c r="A56" s="262" t="s">
        <v>458</v>
      </c>
      <c r="B56" s="263" t="s">
        <v>459</v>
      </c>
      <c r="C56" s="267">
        <v>0.99999986666666674</v>
      </c>
      <c r="D56" s="258">
        <v>0</v>
      </c>
      <c r="E56" s="258">
        <v>300000</v>
      </c>
      <c r="F56" s="258">
        <v>299999.96000000002</v>
      </c>
      <c r="G56" s="264" t="s">
        <v>577</v>
      </c>
      <c r="H56" s="284" t="s">
        <v>458</v>
      </c>
      <c r="I56" s="201">
        <v>0</v>
      </c>
      <c r="J56" s="201">
        <v>300000</v>
      </c>
      <c r="K56" s="201">
        <v>299999.96000000002</v>
      </c>
      <c r="L56" s="253"/>
      <c r="M56" s="202" t="b">
        <f t="shared" si="0"/>
        <v>1</v>
      </c>
      <c r="N56" s="202"/>
      <c r="O56" s="202"/>
      <c r="P56" s="202"/>
    </row>
    <row r="57" spans="1:16" ht="180">
      <c r="A57" s="262" t="s">
        <v>460</v>
      </c>
      <c r="B57" s="263" t="s">
        <v>461</v>
      </c>
      <c r="C57" s="267">
        <v>0.9999997090099052</v>
      </c>
      <c r="D57" s="258">
        <v>0</v>
      </c>
      <c r="E57" s="258">
        <v>4158217.14</v>
      </c>
      <c r="F57" s="258">
        <v>4158215.93</v>
      </c>
      <c r="G57" s="264" t="s">
        <v>576</v>
      </c>
      <c r="H57" s="284" t="s">
        <v>460</v>
      </c>
      <c r="I57" s="201">
        <v>0</v>
      </c>
      <c r="J57" s="201">
        <v>4158217.14</v>
      </c>
      <c r="K57" s="201">
        <v>4158215.93</v>
      </c>
      <c r="L57" s="253"/>
      <c r="M57" s="202" t="b">
        <f t="shared" si="0"/>
        <v>1</v>
      </c>
      <c r="N57" s="202"/>
      <c r="O57" s="202"/>
      <c r="P57" s="202"/>
    </row>
    <row r="58" spans="1:16" ht="180">
      <c r="A58" s="262" t="s">
        <v>462</v>
      </c>
      <c r="B58" s="263" t="s">
        <v>463</v>
      </c>
      <c r="C58" s="267">
        <v>0.99999968150019891</v>
      </c>
      <c r="D58" s="258">
        <v>0</v>
      </c>
      <c r="E58" s="258">
        <v>5525906.1200000001</v>
      </c>
      <c r="F58" s="258">
        <v>5525904.3600000003</v>
      </c>
      <c r="G58" s="264" t="s">
        <v>575</v>
      </c>
      <c r="H58" s="284" t="s">
        <v>462</v>
      </c>
      <c r="I58" s="201">
        <v>0</v>
      </c>
      <c r="J58" s="201">
        <v>5525906.1200000001</v>
      </c>
      <c r="K58" s="201">
        <v>5525904.3600000003</v>
      </c>
      <c r="L58" s="253"/>
      <c r="M58" s="202" t="b">
        <f t="shared" si="0"/>
        <v>1</v>
      </c>
      <c r="N58" s="202"/>
      <c r="O58" s="202"/>
      <c r="P58" s="202"/>
    </row>
    <row r="59" spans="1:16" ht="120">
      <c r="A59" s="262" t="s">
        <v>464</v>
      </c>
      <c r="B59" s="263" t="s">
        <v>465</v>
      </c>
      <c r="C59" s="267">
        <v>0.99999999790356398</v>
      </c>
      <c r="D59" s="258">
        <v>0</v>
      </c>
      <c r="E59" s="258">
        <v>4770000</v>
      </c>
      <c r="F59" s="258">
        <v>4769999.99</v>
      </c>
      <c r="G59" s="264" t="s">
        <v>564</v>
      </c>
      <c r="H59" s="284" t="s">
        <v>464</v>
      </c>
      <c r="I59" s="201">
        <v>0</v>
      </c>
      <c r="J59" s="201">
        <v>4770000</v>
      </c>
      <c r="K59" s="201">
        <v>4769999.99</v>
      </c>
      <c r="L59" s="253"/>
      <c r="M59" s="202" t="b">
        <f t="shared" si="0"/>
        <v>1</v>
      </c>
      <c r="N59" s="202"/>
      <c r="O59" s="202"/>
      <c r="P59" s="202"/>
    </row>
    <row r="60" spans="1:16" ht="108">
      <c r="A60" s="262" t="s">
        <v>466</v>
      </c>
      <c r="B60" s="263" t="s">
        <v>467</v>
      </c>
      <c r="C60" s="267">
        <v>0.95070207547169805</v>
      </c>
      <c r="D60" s="258">
        <v>0</v>
      </c>
      <c r="E60" s="258">
        <v>2120000</v>
      </c>
      <c r="F60" s="258">
        <v>2015488.4</v>
      </c>
      <c r="G60" s="264" t="s">
        <v>565</v>
      </c>
      <c r="H60" s="284" t="s">
        <v>466</v>
      </c>
      <c r="I60" s="201">
        <v>0</v>
      </c>
      <c r="J60" s="201">
        <v>2120000</v>
      </c>
      <c r="K60" s="201">
        <v>2015488.4</v>
      </c>
      <c r="L60" s="253"/>
      <c r="M60" s="202" t="b">
        <f t="shared" si="0"/>
        <v>1</v>
      </c>
      <c r="N60" s="202"/>
      <c r="O60" s="202"/>
      <c r="P60" s="202"/>
    </row>
    <row r="61" spans="1:16" ht="72">
      <c r="A61" s="262" t="s">
        <v>468</v>
      </c>
      <c r="B61" s="263" t="s">
        <v>469</v>
      </c>
      <c r="C61" s="267">
        <v>0.99999998660645462</v>
      </c>
      <c r="D61" s="258">
        <v>0</v>
      </c>
      <c r="E61" s="258">
        <v>2986513.2</v>
      </c>
      <c r="F61" s="258">
        <v>2986513.16</v>
      </c>
      <c r="G61" s="264" t="s">
        <v>574</v>
      </c>
      <c r="H61" s="284" t="s">
        <v>468</v>
      </c>
      <c r="I61" s="201">
        <v>0</v>
      </c>
      <c r="J61" s="201">
        <v>2986513.2</v>
      </c>
      <c r="K61" s="201">
        <v>2986513.16</v>
      </c>
      <c r="L61" s="253"/>
      <c r="M61" s="202" t="b">
        <f t="shared" si="0"/>
        <v>1</v>
      </c>
      <c r="N61" s="202"/>
      <c r="O61" s="202"/>
      <c r="P61" s="202"/>
    </row>
    <row r="62" spans="1:16" ht="84">
      <c r="A62" s="262" t="s">
        <v>470</v>
      </c>
      <c r="B62" s="263" t="s">
        <v>471</v>
      </c>
      <c r="C62" s="267">
        <v>0.99999999500000003</v>
      </c>
      <c r="D62" s="258">
        <v>0</v>
      </c>
      <c r="E62" s="258">
        <v>2000000</v>
      </c>
      <c r="F62" s="258">
        <v>1999999.99</v>
      </c>
      <c r="G62" s="264" t="s">
        <v>566</v>
      </c>
      <c r="H62" s="284" t="s">
        <v>470</v>
      </c>
      <c r="I62" s="201">
        <v>0</v>
      </c>
      <c r="J62" s="201">
        <v>2000000</v>
      </c>
      <c r="K62" s="201">
        <v>1999999.99</v>
      </c>
      <c r="L62" s="253"/>
      <c r="M62" s="202" t="b">
        <f t="shared" si="0"/>
        <v>1</v>
      </c>
      <c r="N62" s="202"/>
      <c r="O62" s="202"/>
      <c r="P62" s="202"/>
    </row>
    <row r="63" spans="1:16" ht="120">
      <c r="A63" s="262" t="s">
        <v>472</v>
      </c>
      <c r="B63" s="263" t="s">
        <v>473</v>
      </c>
      <c r="C63" s="267">
        <v>1</v>
      </c>
      <c r="D63" s="258">
        <v>0</v>
      </c>
      <c r="E63" s="258">
        <v>5425399.2199999997</v>
      </c>
      <c r="F63" s="258">
        <v>5425399.2199999997</v>
      </c>
      <c r="G63" s="264" t="s">
        <v>567</v>
      </c>
      <c r="H63" s="284" t="s">
        <v>472</v>
      </c>
      <c r="I63" s="201">
        <v>0</v>
      </c>
      <c r="J63" s="201">
        <v>5425399.2199999997</v>
      </c>
      <c r="K63" s="201">
        <v>5425399.2199999997</v>
      </c>
      <c r="L63" s="253"/>
      <c r="M63" s="202" t="b">
        <f t="shared" si="0"/>
        <v>1</v>
      </c>
      <c r="N63" s="202"/>
      <c r="O63" s="202"/>
      <c r="P63" s="202"/>
    </row>
    <row r="64" spans="1:16" ht="144">
      <c r="A64" s="262" t="s">
        <v>474</v>
      </c>
      <c r="B64" s="263" t="s">
        <v>475</v>
      </c>
      <c r="C64" s="267">
        <v>0.99999993997364667</v>
      </c>
      <c r="D64" s="258">
        <v>0</v>
      </c>
      <c r="E64" s="258">
        <v>1999121.94</v>
      </c>
      <c r="F64" s="258">
        <v>1999121.82</v>
      </c>
      <c r="G64" s="264" t="s">
        <v>568</v>
      </c>
      <c r="H64" s="284" t="s">
        <v>474</v>
      </c>
      <c r="I64" s="201">
        <v>0</v>
      </c>
      <c r="J64" s="201">
        <v>1999121.94</v>
      </c>
      <c r="K64" s="201">
        <v>1999121.82</v>
      </c>
      <c r="L64" s="253"/>
      <c r="M64" s="202" t="b">
        <f t="shared" si="0"/>
        <v>1</v>
      </c>
      <c r="N64" s="202"/>
      <c r="O64" s="202"/>
      <c r="P64" s="202"/>
    </row>
    <row r="65" spans="1:16" ht="132">
      <c r="A65" s="262" t="s">
        <v>476</v>
      </c>
      <c r="B65" s="263" t="s">
        <v>477</v>
      </c>
      <c r="C65" s="267">
        <v>1</v>
      </c>
      <c r="D65" s="258">
        <v>0</v>
      </c>
      <c r="E65" s="258">
        <v>6559911.4400000004</v>
      </c>
      <c r="F65" s="258">
        <v>6559911.4400000004</v>
      </c>
      <c r="G65" s="264" t="s">
        <v>569</v>
      </c>
      <c r="H65" s="284" t="s">
        <v>476</v>
      </c>
      <c r="I65" s="201">
        <v>0</v>
      </c>
      <c r="J65" s="201">
        <v>6559911.4400000004</v>
      </c>
      <c r="K65" s="201">
        <v>6559911.4400000004</v>
      </c>
      <c r="L65" s="253"/>
      <c r="M65" s="202" t="b">
        <f t="shared" si="0"/>
        <v>1</v>
      </c>
      <c r="N65" s="202"/>
      <c r="O65" s="202"/>
      <c r="P65" s="202"/>
    </row>
    <row r="66" spans="1:16" ht="96">
      <c r="A66" s="262" t="s">
        <v>478</v>
      </c>
      <c r="B66" s="263" t="s">
        <v>479</v>
      </c>
      <c r="C66" s="267">
        <v>0.99999995946763953</v>
      </c>
      <c r="D66" s="258">
        <v>0</v>
      </c>
      <c r="E66" s="258">
        <v>2467164.48</v>
      </c>
      <c r="F66" s="258">
        <v>2467164.38</v>
      </c>
      <c r="G66" s="264" t="s">
        <v>570</v>
      </c>
      <c r="H66" s="284" t="s">
        <v>478</v>
      </c>
      <c r="I66" s="201">
        <v>0</v>
      </c>
      <c r="J66" s="201">
        <v>2467164.48</v>
      </c>
      <c r="K66" s="201">
        <v>2467164.38</v>
      </c>
      <c r="L66" s="253"/>
      <c r="M66" s="202" t="b">
        <f t="shared" si="0"/>
        <v>1</v>
      </c>
      <c r="N66" s="202"/>
      <c r="O66" s="202"/>
      <c r="P66" s="202"/>
    </row>
    <row r="67" spans="1:16" ht="96">
      <c r="A67" s="262" t="s">
        <v>480</v>
      </c>
      <c r="B67" s="263" t="s">
        <v>481</v>
      </c>
      <c r="C67" s="267">
        <v>0.9999999866400211</v>
      </c>
      <c r="D67" s="258">
        <v>0</v>
      </c>
      <c r="E67" s="258">
        <v>2994016.7</v>
      </c>
      <c r="F67" s="258">
        <v>2994016.66</v>
      </c>
      <c r="G67" s="264" t="s">
        <v>571</v>
      </c>
      <c r="H67" s="284" t="s">
        <v>480</v>
      </c>
      <c r="I67" s="201">
        <v>0</v>
      </c>
      <c r="J67" s="201">
        <v>2994016.7</v>
      </c>
      <c r="K67" s="201">
        <v>2994016.66</v>
      </c>
      <c r="L67" s="253"/>
      <c r="M67" s="202" t="b">
        <f t="shared" si="0"/>
        <v>1</v>
      </c>
      <c r="N67" s="202"/>
      <c r="O67" s="202"/>
      <c r="P67" s="202"/>
    </row>
    <row r="68" spans="1:16" ht="180">
      <c r="A68" s="262" t="s">
        <v>482</v>
      </c>
      <c r="B68" s="263" t="s">
        <v>483</v>
      </c>
      <c r="C68" s="267">
        <v>0.99999915029038033</v>
      </c>
      <c r="D68" s="258">
        <v>0</v>
      </c>
      <c r="E68" s="258">
        <v>4884021.4400000004</v>
      </c>
      <c r="F68" s="258">
        <v>4884017.29</v>
      </c>
      <c r="G68" s="264" t="s">
        <v>572</v>
      </c>
      <c r="H68" s="284" t="s">
        <v>482</v>
      </c>
      <c r="I68" s="201">
        <v>0</v>
      </c>
      <c r="J68" s="201">
        <v>4884021.4400000004</v>
      </c>
      <c r="K68" s="201">
        <v>4884017.29</v>
      </c>
      <c r="L68" s="253"/>
      <c r="M68" s="202" t="b">
        <f t="shared" si="0"/>
        <v>1</v>
      </c>
      <c r="N68" s="202"/>
      <c r="O68" s="202"/>
      <c r="P68" s="202"/>
    </row>
    <row r="69" spans="1:16" ht="132">
      <c r="A69" s="262" t="s">
        <v>484</v>
      </c>
      <c r="B69" s="263" t="s">
        <v>485</v>
      </c>
      <c r="C69" s="267">
        <v>0.99999110519796675</v>
      </c>
      <c r="D69" s="258">
        <v>0</v>
      </c>
      <c r="E69" s="258">
        <v>1073660.77</v>
      </c>
      <c r="F69" s="258">
        <v>1073651.22</v>
      </c>
      <c r="G69" s="264" t="s">
        <v>573</v>
      </c>
      <c r="H69" s="284" t="s">
        <v>484</v>
      </c>
      <c r="I69" s="201">
        <v>0</v>
      </c>
      <c r="J69" s="201">
        <v>1073660.77</v>
      </c>
      <c r="K69" s="201">
        <v>1073651.22</v>
      </c>
      <c r="L69" s="253"/>
      <c r="M69" s="202" t="b">
        <f t="shared" si="0"/>
        <v>1</v>
      </c>
      <c r="N69" s="202"/>
      <c r="O69" s="202"/>
      <c r="P69" s="202"/>
    </row>
    <row r="70" spans="1:16" ht="15" hidden="1" customHeight="1">
      <c r="A70" s="169" t="s">
        <v>52</v>
      </c>
      <c r="B70" s="167"/>
      <c r="C70" s="268"/>
      <c r="D70" s="259">
        <f>SUM(D7:D69)</f>
        <v>519883736</v>
      </c>
      <c r="E70" s="259">
        <f t="shared" ref="E70:F70" si="1">SUM(E7:E69)</f>
        <v>515924371.08999997</v>
      </c>
      <c r="F70" s="259">
        <f t="shared" si="1"/>
        <v>515668469.7900002</v>
      </c>
      <c r="G70" s="168"/>
      <c r="M70" s="202"/>
    </row>
    <row r="72" spans="1:16">
      <c r="B72" s="316" t="s">
        <v>261</v>
      </c>
      <c r="C72" s="316"/>
      <c r="F72" s="261" t="s">
        <v>262</v>
      </c>
      <c r="G72" s="1"/>
    </row>
    <row r="73" spans="1:16">
      <c r="B73" s="314" t="s">
        <v>280</v>
      </c>
      <c r="C73" s="314"/>
      <c r="F73" s="315" t="s">
        <v>328</v>
      </c>
      <c r="G73" s="315"/>
    </row>
    <row r="74" spans="1:16">
      <c r="B74" s="314" t="s">
        <v>281</v>
      </c>
      <c r="C74" s="314"/>
      <c r="F74" s="315" t="s">
        <v>486</v>
      </c>
      <c r="G74" s="315"/>
    </row>
    <row r="75" spans="1:16">
      <c r="F75" s="270"/>
      <c r="G75" s="271"/>
    </row>
  </sheetData>
  <autoFilter ref="H6:M70" xr:uid="{00000000-0001-0000-0400-000000000000}">
    <filterColumn colId="5">
      <customFilters>
        <customFilter operator="notEqual" val=" "/>
      </customFilters>
    </filterColumn>
  </autoFilter>
  <customSheetViews>
    <customSheetView guid="{E4D3EFDE-3F47-4864-B9A6-C72AEE5B8BEE}" showGridLines="0" fitToPage="1" hiddenColumns="1" topLeftCell="A33">
      <selection activeCell="M26" sqref="M26"/>
      <pageMargins left="0.11811023622047245" right="0" top="0.9055118110236221" bottom="0.62992125984251968" header="0.35433070866141736" footer="0.19685039370078741"/>
      <printOptions horizontalCentered="1"/>
      <pageSetup scale="75" orientation="landscape" r:id="rId1"/>
      <headerFooter>
        <oddHeader>&amp;L&amp;G&amp;R&amp;G</oddHeader>
        <oddFooter>&amp;R&amp;G</oddFooter>
      </headerFooter>
    </customSheetView>
  </customSheetViews>
  <mergeCells count="13">
    <mergeCell ref="B74:C74"/>
    <mergeCell ref="F73:G73"/>
    <mergeCell ref="F74:G74"/>
    <mergeCell ref="B72:C72"/>
    <mergeCell ref="B73:C73"/>
    <mergeCell ref="A1:G1"/>
    <mergeCell ref="A5:A6"/>
    <mergeCell ref="B5:B6"/>
    <mergeCell ref="C5:C6"/>
    <mergeCell ref="D5:F5"/>
    <mergeCell ref="G5:G6"/>
    <mergeCell ref="A3:B3"/>
    <mergeCell ref="C3:G3"/>
  </mergeCells>
  <pageMargins left="0.27559055118110237" right="0.11811023622047245" top="1.1023622047244095" bottom="0.70866141732283472" header="0.35433070866141736" footer="0.19685039370078741"/>
  <pageSetup scale="73" fitToHeight="0" orientation="landscape" r:id="rId2"/>
  <headerFooter>
    <oddHeader>&amp;L&amp;G&amp;R&amp;G</oddHeader>
    <oddFooter>&amp;R&amp;G</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C72"/>
  <sheetViews>
    <sheetView showGridLines="0" view="pageBreakPreview" topLeftCell="A18" zoomScale="75" zoomScaleNormal="80" zoomScaleSheetLayoutView="75" workbookViewId="0">
      <selection activeCell="B44" sqref="B44"/>
    </sheetView>
  </sheetViews>
  <sheetFormatPr baseColWidth="10" defaultColWidth="11.44140625" defaultRowHeight="11.4"/>
  <cols>
    <col min="1" max="1" width="94.6640625" style="188" customWidth="1"/>
    <col min="2" max="2" width="46.6640625" style="188" customWidth="1"/>
    <col min="3" max="3" width="1.33203125" style="188" customWidth="1"/>
    <col min="4" max="4" width="2.44140625" style="188" customWidth="1"/>
    <col min="5" max="16384" width="11.44140625" style="188"/>
  </cols>
  <sheetData>
    <row r="1" spans="1:3" ht="18.600000000000001" customHeight="1" thickBot="1">
      <c r="A1" s="323" t="s">
        <v>244</v>
      </c>
      <c r="B1" s="324"/>
      <c r="C1" s="325"/>
    </row>
    <row r="2" spans="1:3" ht="3" customHeight="1" thickBot="1">
      <c r="A2" s="189"/>
      <c r="B2" s="189"/>
      <c r="C2" s="189"/>
    </row>
    <row r="3" spans="1:3" ht="15" customHeight="1" thickBot="1">
      <c r="A3" s="323" t="s">
        <v>487</v>
      </c>
      <c r="B3" s="324"/>
      <c r="C3" s="325"/>
    </row>
    <row r="4" spans="1:3" ht="3" customHeight="1" thickBot="1"/>
    <row r="5" spans="1:3" ht="15" customHeight="1" thickBot="1">
      <c r="A5" s="323" t="s">
        <v>53</v>
      </c>
      <c r="B5" s="324"/>
      <c r="C5" s="325"/>
    </row>
    <row r="6" spans="1:3" ht="15" customHeight="1">
      <c r="A6" s="344" t="s">
        <v>54</v>
      </c>
      <c r="B6" s="340"/>
      <c r="C6" s="345"/>
    </row>
    <row r="7" spans="1:3" ht="15" customHeight="1">
      <c r="A7" s="332" t="s">
        <v>55</v>
      </c>
      <c r="B7" s="333"/>
      <c r="C7" s="334"/>
    </row>
    <row r="8" spans="1:3" ht="15" customHeight="1">
      <c r="A8" s="332" t="s">
        <v>56</v>
      </c>
      <c r="B8" s="333"/>
      <c r="C8" s="334"/>
    </row>
    <row r="9" spans="1:3" ht="15" customHeight="1">
      <c r="A9" s="332" t="s">
        <v>57</v>
      </c>
      <c r="B9" s="333"/>
      <c r="C9" s="334"/>
    </row>
    <row r="10" spans="1:3" ht="15" customHeight="1">
      <c r="A10" s="190" t="s">
        <v>58</v>
      </c>
      <c r="B10" s="342" t="s">
        <v>59</v>
      </c>
      <c r="C10" s="334"/>
    </row>
    <row r="11" spans="1:3" ht="15" customHeight="1">
      <c r="A11" s="332" t="s">
        <v>60</v>
      </c>
      <c r="B11" s="333"/>
      <c r="C11" s="334"/>
    </row>
    <row r="12" spans="1:3" ht="15" customHeight="1">
      <c r="A12" s="332" t="s">
        <v>61</v>
      </c>
      <c r="B12" s="333"/>
      <c r="C12" s="334"/>
    </row>
    <row r="13" spans="1:3" ht="15" customHeight="1">
      <c r="A13" s="332" t="s">
        <v>62</v>
      </c>
      <c r="B13" s="333"/>
      <c r="C13" s="334"/>
    </row>
    <row r="14" spans="1:3" ht="15" customHeight="1">
      <c r="A14" s="332" t="s">
        <v>63</v>
      </c>
      <c r="B14" s="333"/>
      <c r="C14" s="334"/>
    </row>
    <row r="15" spans="1:3" ht="15" customHeight="1">
      <c r="A15" s="332" t="s">
        <v>64</v>
      </c>
      <c r="B15" s="333"/>
      <c r="C15" s="334"/>
    </row>
    <row r="16" spans="1:3" ht="15" customHeight="1" thickBot="1">
      <c r="A16" s="335" t="s">
        <v>65</v>
      </c>
      <c r="B16" s="336"/>
      <c r="C16" s="337"/>
    </row>
    <row r="17" spans="1:3" ht="3" customHeight="1" thickBot="1">
      <c r="A17" s="338"/>
      <c r="B17" s="338"/>
      <c r="C17" s="338"/>
    </row>
    <row r="18" spans="1:3" ht="15" customHeight="1" thickBot="1">
      <c r="A18" s="323" t="s">
        <v>66</v>
      </c>
      <c r="B18" s="324"/>
      <c r="C18" s="325"/>
    </row>
    <row r="19" spans="1:3" ht="15" customHeight="1">
      <c r="A19" s="339" t="s">
        <v>67</v>
      </c>
      <c r="B19" s="340"/>
      <c r="C19" s="341"/>
    </row>
    <row r="20" spans="1:3" ht="15" customHeight="1">
      <c r="A20" s="342" t="s">
        <v>68</v>
      </c>
      <c r="B20" s="333"/>
      <c r="C20" s="343"/>
    </row>
    <row r="21" spans="1:3" ht="15" customHeight="1">
      <c r="A21" s="342" t="s">
        <v>69</v>
      </c>
      <c r="B21" s="333"/>
      <c r="C21" s="343"/>
    </row>
    <row r="22" spans="1:3" ht="15" customHeight="1">
      <c r="A22" s="342" t="s">
        <v>70</v>
      </c>
      <c r="B22" s="333"/>
      <c r="C22" s="343"/>
    </row>
    <row r="23" spans="1:3" ht="15" customHeight="1">
      <c r="A23" s="342" t="s">
        <v>71</v>
      </c>
      <c r="B23" s="333"/>
      <c r="C23" s="343"/>
    </row>
    <row r="24" spans="1:3" ht="15" customHeight="1">
      <c r="A24" s="342" t="s">
        <v>72</v>
      </c>
      <c r="B24" s="333"/>
      <c r="C24" s="343"/>
    </row>
    <row r="25" spans="1:3" ht="3" customHeight="1" thickBot="1">
      <c r="A25" s="191"/>
      <c r="B25" s="191"/>
    </row>
    <row r="26" spans="1:3" ht="15" customHeight="1" thickBot="1">
      <c r="A26" s="323" t="s">
        <v>73</v>
      </c>
      <c r="B26" s="324"/>
      <c r="C26" s="325"/>
    </row>
    <row r="27" spans="1:3" ht="15" customHeight="1">
      <c r="A27" s="326" t="s">
        <v>74</v>
      </c>
      <c r="B27" s="327"/>
      <c r="C27" s="328"/>
    </row>
    <row r="28" spans="1:3" ht="15" customHeight="1">
      <c r="A28" s="320" t="s">
        <v>75</v>
      </c>
      <c r="B28" s="321"/>
      <c r="C28" s="322"/>
    </row>
    <row r="29" spans="1:3" ht="15" customHeight="1">
      <c r="A29" s="329" t="s">
        <v>76</v>
      </c>
      <c r="B29" s="330"/>
      <c r="C29" s="331"/>
    </row>
    <row r="30" spans="1:3" ht="15" customHeight="1">
      <c r="A30" s="329" t="s">
        <v>77</v>
      </c>
      <c r="B30" s="330"/>
      <c r="C30" s="331"/>
    </row>
    <row r="31" spans="1:3" ht="15" customHeight="1">
      <c r="A31" s="329" t="s">
        <v>78</v>
      </c>
      <c r="B31" s="330"/>
      <c r="C31" s="331"/>
    </row>
    <row r="32" spans="1:3" ht="15" customHeight="1">
      <c r="A32" s="329" t="s">
        <v>79</v>
      </c>
      <c r="B32" s="330"/>
      <c r="C32" s="331"/>
    </row>
    <row r="33" spans="1:3" ht="15" customHeight="1">
      <c r="A33" s="329" t="s">
        <v>80</v>
      </c>
      <c r="B33" s="330"/>
      <c r="C33" s="331"/>
    </row>
    <row r="34" spans="1:3" ht="15" customHeight="1">
      <c r="A34" s="329" t="s">
        <v>81</v>
      </c>
      <c r="B34" s="330"/>
      <c r="C34" s="331"/>
    </row>
    <row r="35" spans="1:3" ht="15" customHeight="1">
      <c r="A35" s="329" t="s">
        <v>82</v>
      </c>
      <c r="B35" s="330"/>
      <c r="C35" s="331"/>
    </row>
    <row r="36" spans="1:3" ht="3" customHeight="1" thickBot="1"/>
    <row r="37" spans="1:3" ht="15" customHeight="1" thickBot="1">
      <c r="A37" s="323" t="s">
        <v>83</v>
      </c>
      <c r="B37" s="324"/>
      <c r="C37" s="325"/>
    </row>
    <row r="38" spans="1:3" ht="15" customHeight="1">
      <c r="A38" s="326" t="s">
        <v>84</v>
      </c>
      <c r="B38" s="327"/>
      <c r="C38" s="328"/>
    </row>
    <row r="39" spans="1:3" ht="15" customHeight="1">
      <c r="A39" s="320" t="s">
        <v>85</v>
      </c>
      <c r="B39" s="321"/>
      <c r="C39" s="322"/>
    </row>
    <row r="40" spans="1:3" ht="15" customHeight="1">
      <c r="A40" s="320" t="s">
        <v>86</v>
      </c>
      <c r="B40" s="321"/>
      <c r="C40" s="322"/>
    </row>
    <row r="41" spans="1:3" ht="15" customHeight="1">
      <c r="A41" s="320" t="s">
        <v>87</v>
      </c>
      <c r="B41" s="321"/>
      <c r="C41" s="322"/>
    </row>
    <row r="42" spans="1:3" ht="15" customHeight="1">
      <c r="A42" s="320" t="s">
        <v>88</v>
      </c>
      <c r="B42" s="321"/>
      <c r="C42" s="322"/>
    </row>
    <row r="43" spans="1:3" ht="15" customHeight="1">
      <c r="A43" s="320" t="s">
        <v>89</v>
      </c>
      <c r="B43" s="321"/>
      <c r="C43" s="322"/>
    </row>
    <row r="44" spans="1:3" ht="3" customHeight="1" thickBot="1">
      <c r="A44" s="195"/>
      <c r="B44" s="196"/>
      <c r="C44" s="195"/>
    </row>
    <row r="45" spans="1:3" ht="15" customHeight="1" thickBot="1">
      <c r="A45" s="323" t="s">
        <v>90</v>
      </c>
      <c r="B45" s="324"/>
      <c r="C45" s="325"/>
    </row>
    <row r="46" spans="1:3" ht="15" customHeight="1">
      <c r="A46" s="192" t="s">
        <v>91</v>
      </c>
      <c r="B46" s="193"/>
      <c r="C46" s="194"/>
    </row>
    <row r="47" spans="1:3" ht="15" customHeight="1">
      <c r="A47" s="320" t="s">
        <v>92</v>
      </c>
      <c r="B47" s="321"/>
      <c r="C47" s="322"/>
    </row>
    <row r="48" spans="1:3" ht="15" customHeight="1">
      <c r="A48" s="320" t="s">
        <v>93</v>
      </c>
      <c r="B48" s="321"/>
      <c r="C48" s="322"/>
    </row>
    <row r="49" spans="1:3" ht="15" customHeight="1">
      <c r="A49" s="320" t="s">
        <v>94</v>
      </c>
      <c r="B49" s="321"/>
      <c r="C49" s="322"/>
    </row>
    <row r="50" spans="1:3" ht="15" customHeight="1">
      <c r="A50" s="320" t="s">
        <v>95</v>
      </c>
      <c r="B50" s="321"/>
      <c r="C50" s="322"/>
    </row>
    <row r="51" spans="1:3" ht="15" customHeight="1">
      <c r="A51" s="320" t="s">
        <v>96</v>
      </c>
      <c r="B51" s="321"/>
      <c r="C51" s="322"/>
    </row>
    <row r="52" spans="1:3" ht="15" customHeight="1">
      <c r="A52" s="320" t="s">
        <v>97</v>
      </c>
      <c r="B52" s="321"/>
      <c r="C52" s="322"/>
    </row>
    <row r="53" spans="1:3" ht="15" customHeight="1">
      <c r="A53" s="320" t="s">
        <v>98</v>
      </c>
      <c r="B53" s="321"/>
      <c r="C53" s="322"/>
    </row>
    <row r="54" spans="1:3" ht="15" customHeight="1">
      <c r="A54" s="320" t="s">
        <v>99</v>
      </c>
      <c r="B54" s="321"/>
      <c r="C54" s="322"/>
    </row>
    <row r="55" spans="1:3" ht="15" customHeight="1">
      <c r="A55" s="320" t="s">
        <v>100</v>
      </c>
      <c r="B55" s="321"/>
      <c r="C55" s="322"/>
    </row>
    <row r="56" spans="1:3" ht="15" customHeight="1">
      <c r="A56" s="197" t="s">
        <v>58</v>
      </c>
      <c r="B56" s="320" t="s">
        <v>59</v>
      </c>
      <c r="C56" s="322"/>
    </row>
    <row r="57" spans="1:3" ht="4.95" customHeight="1" thickBot="1">
      <c r="A57" s="196"/>
      <c r="B57" s="195"/>
      <c r="C57" s="195"/>
    </row>
    <row r="58" spans="1:3" ht="15" customHeight="1" thickBot="1">
      <c r="A58" s="323" t="s">
        <v>101</v>
      </c>
      <c r="B58" s="324"/>
      <c r="C58" s="325"/>
    </row>
    <row r="59" spans="1:3" ht="15" customHeight="1">
      <c r="A59" s="326" t="s">
        <v>102</v>
      </c>
      <c r="B59" s="327"/>
      <c r="C59" s="328"/>
    </row>
    <row r="60" spans="1:3" ht="15" customHeight="1">
      <c r="A60" s="320" t="s">
        <v>103</v>
      </c>
      <c r="B60" s="321"/>
      <c r="C60" s="322"/>
    </row>
    <row r="61" spans="1:3" ht="15" customHeight="1">
      <c r="A61" s="320" t="s">
        <v>104</v>
      </c>
      <c r="B61" s="321"/>
      <c r="C61" s="322"/>
    </row>
    <row r="62" spans="1:3" ht="15" customHeight="1">
      <c r="A62" s="320" t="s">
        <v>105</v>
      </c>
      <c r="B62" s="321"/>
      <c r="C62" s="322"/>
    </row>
    <row r="63" spans="1:3" ht="15" customHeight="1">
      <c r="A63" s="320" t="s">
        <v>106</v>
      </c>
      <c r="B63" s="321"/>
      <c r="C63" s="322"/>
    </row>
    <row r="64" spans="1:3" ht="15" customHeight="1">
      <c r="A64" s="320" t="s">
        <v>107</v>
      </c>
      <c r="B64" s="321"/>
      <c r="C64" s="322"/>
    </row>
    <row r="65" spans="1:3" ht="4.95" customHeight="1" thickBot="1">
      <c r="A65" s="195"/>
      <c r="B65" s="196"/>
      <c r="C65" s="195"/>
    </row>
    <row r="66" spans="1:3" ht="15" customHeight="1" thickBot="1">
      <c r="A66" s="323" t="s">
        <v>108</v>
      </c>
      <c r="B66" s="324"/>
      <c r="C66" s="325"/>
    </row>
    <row r="67" spans="1:3" ht="15" customHeight="1">
      <c r="A67" s="326" t="s">
        <v>109</v>
      </c>
      <c r="B67" s="327"/>
      <c r="C67" s="328"/>
    </row>
    <row r="68" spans="1:3" ht="15" customHeight="1" thickBot="1">
      <c r="A68" s="317" t="s">
        <v>110</v>
      </c>
      <c r="B68" s="318"/>
      <c r="C68" s="319"/>
    </row>
    <row r="70" spans="1:3" ht="23.25" customHeight="1">
      <c r="A70" s="198" t="s">
        <v>261</v>
      </c>
      <c r="B70" s="198" t="s">
        <v>263</v>
      </c>
      <c r="C70" s="198"/>
    </row>
    <row r="71" spans="1:3">
      <c r="A71" s="272" t="s">
        <v>280</v>
      </c>
      <c r="B71" s="272" t="s">
        <v>328</v>
      </c>
      <c r="C71" s="198"/>
    </row>
    <row r="72" spans="1:3" ht="21.6" customHeight="1">
      <c r="A72" s="272" t="s">
        <v>281</v>
      </c>
      <c r="B72" s="272" t="s">
        <v>486</v>
      </c>
    </row>
  </sheetData>
  <customSheetViews>
    <customSheetView guid="{E4D3EFDE-3F47-4864-B9A6-C72AEE5B8BEE}" showPageBreaks="1" showGridLines="0" fitToPage="1" topLeftCell="A12">
      <selection activeCell="M26" sqref="M26"/>
      <pageMargins left="0.11811023622047245" right="0" top="0.9055118110236221" bottom="0.62992125984251968" header="0.35433070866141736" footer="0.19685039370078741"/>
      <printOptions horizontalCentered="1"/>
      <pageSetup scale="63" orientation="portrait" r:id="rId1"/>
      <headerFooter>
        <oddHeader>&amp;L&amp;G&amp;R&amp;G</oddHeader>
        <oddFooter>&amp;R&amp;G</oddFooter>
      </headerFooter>
    </customSheetView>
  </customSheetViews>
  <mergeCells count="60">
    <mergeCell ref="A14:C14"/>
    <mergeCell ref="A1:C1"/>
    <mergeCell ref="A3:C3"/>
    <mergeCell ref="A5:C5"/>
    <mergeCell ref="A6:C6"/>
    <mergeCell ref="A7:C7"/>
    <mergeCell ref="A8:C8"/>
    <mergeCell ref="A9:C9"/>
    <mergeCell ref="B10:C10"/>
    <mergeCell ref="A11:C11"/>
    <mergeCell ref="A12:C12"/>
    <mergeCell ref="A13:C13"/>
    <mergeCell ref="A27:C27"/>
    <mergeCell ref="A15:C15"/>
    <mergeCell ref="A16:C16"/>
    <mergeCell ref="A17:C17"/>
    <mergeCell ref="A18:C18"/>
    <mergeCell ref="A19:C19"/>
    <mergeCell ref="A20:C20"/>
    <mergeCell ref="A21:C21"/>
    <mergeCell ref="A22:C22"/>
    <mergeCell ref="A23:C23"/>
    <mergeCell ref="A24:C24"/>
    <mergeCell ref="A26:C26"/>
    <mergeCell ref="A40:C40"/>
    <mergeCell ref="A28:C28"/>
    <mergeCell ref="A29:C29"/>
    <mergeCell ref="A30:C30"/>
    <mergeCell ref="A31:C31"/>
    <mergeCell ref="A32:C32"/>
    <mergeCell ref="A33:C33"/>
    <mergeCell ref="A34:C34"/>
    <mergeCell ref="A35:C35"/>
    <mergeCell ref="A37:C37"/>
    <mergeCell ref="A38:C38"/>
    <mergeCell ref="A39:C39"/>
    <mergeCell ref="A54:C54"/>
    <mergeCell ref="A41:C41"/>
    <mergeCell ref="A42:C42"/>
    <mergeCell ref="A43:C43"/>
    <mergeCell ref="A45:C45"/>
    <mergeCell ref="A47:C47"/>
    <mergeCell ref="A48:C48"/>
    <mergeCell ref="A49:C49"/>
    <mergeCell ref="A50:C50"/>
    <mergeCell ref="A51:C51"/>
    <mergeCell ref="A52:C52"/>
    <mergeCell ref="A53:C53"/>
    <mergeCell ref="A68:C68"/>
    <mergeCell ref="A55:C55"/>
    <mergeCell ref="B56:C56"/>
    <mergeCell ref="A58:C58"/>
    <mergeCell ref="A59:C59"/>
    <mergeCell ref="A60:C60"/>
    <mergeCell ref="A61:C61"/>
    <mergeCell ref="A62:C62"/>
    <mergeCell ref="A63:C63"/>
    <mergeCell ref="A64:C64"/>
    <mergeCell ref="A66:C66"/>
    <mergeCell ref="A67:C67"/>
  </mergeCells>
  <printOptions horizontalCentered="1"/>
  <pageMargins left="0.27559055118110237" right="0.11811023622047245" top="1.1023622047244095" bottom="0.70866141732283472" header="0.35433070866141736" footer="0.19685039370078741"/>
  <pageSetup scale="62" orientation="portrait" r:id="rId2"/>
  <headerFooter>
    <oddHeader>&amp;L&amp;G&amp;R&amp;G</oddHeader>
    <oddFooter>&amp;R&amp;G</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N22"/>
  <sheetViews>
    <sheetView showGridLines="0" view="pageBreakPreview" zoomScale="70" zoomScaleNormal="80" zoomScaleSheetLayoutView="70" workbookViewId="0">
      <selection activeCell="B28" sqref="B28"/>
    </sheetView>
  </sheetViews>
  <sheetFormatPr baseColWidth="10" defaultColWidth="11.44140625" defaultRowHeight="13.8"/>
  <cols>
    <col min="1" max="1" width="59.6640625" style="2" customWidth="1"/>
    <col min="2" max="2" width="91.109375" style="2" customWidth="1"/>
    <col min="3" max="3" width="3" style="2" customWidth="1"/>
    <col min="4" max="16384" width="11.44140625" style="2"/>
  </cols>
  <sheetData>
    <row r="1" spans="1:14" ht="31.5" customHeight="1">
      <c r="A1" s="349" t="s">
        <v>246</v>
      </c>
      <c r="B1" s="350"/>
    </row>
    <row r="2" spans="1:14" ht="4.95" customHeight="1">
      <c r="A2" s="171"/>
      <c r="B2" s="171"/>
    </row>
    <row r="3" spans="1:14" ht="15" customHeight="1">
      <c r="A3" s="351" t="s">
        <v>487</v>
      </c>
      <c r="B3" s="351"/>
    </row>
    <row r="4" spans="1:14" ht="15" customHeight="1">
      <c r="A4" s="352" t="s">
        <v>268</v>
      </c>
      <c r="B4" s="353"/>
    </row>
    <row r="5" spans="1:14">
      <c r="A5" s="354" t="s">
        <v>111</v>
      </c>
      <c r="B5" s="355"/>
    </row>
    <row r="6" spans="1:14" ht="15" customHeight="1">
      <c r="A6" s="346"/>
      <c r="B6" s="347"/>
    </row>
    <row r="7" spans="1:14" ht="15" customHeight="1">
      <c r="A7" s="346"/>
      <c r="B7" s="347"/>
    </row>
    <row r="8" spans="1:14" ht="15" customHeight="1">
      <c r="A8" s="346"/>
      <c r="B8" s="347"/>
    </row>
    <row r="9" spans="1:14" ht="15" customHeight="1">
      <c r="A9" s="346"/>
      <c r="B9" s="347"/>
    </row>
    <row r="10" spans="1:14" ht="15" customHeight="1">
      <c r="A10" s="346"/>
      <c r="B10" s="347"/>
    </row>
    <row r="11" spans="1:14" ht="15" customHeight="1">
      <c r="A11" s="346"/>
      <c r="B11" s="347"/>
    </row>
    <row r="12" spans="1:14" ht="15" customHeight="1">
      <c r="A12" s="346"/>
      <c r="B12" s="347"/>
    </row>
    <row r="13" spans="1:14" ht="15" customHeight="1">
      <c r="A13" s="346"/>
      <c r="B13" s="347"/>
    </row>
    <row r="14" spans="1:14" ht="15" customHeight="1">
      <c r="A14" s="346"/>
      <c r="B14" s="347"/>
      <c r="N14" s="2" t="s">
        <v>250</v>
      </c>
    </row>
    <row r="15" spans="1:14" ht="15" customHeight="1">
      <c r="A15" s="346"/>
      <c r="B15" s="347"/>
    </row>
    <row r="16" spans="1:14" ht="15" customHeight="1">
      <c r="A16" s="346"/>
      <c r="B16" s="347"/>
    </row>
    <row r="17" spans="1:3" ht="15" customHeight="1">
      <c r="A17" s="346"/>
      <c r="B17" s="347"/>
    </row>
    <row r="18" spans="1:3" ht="15" customHeight="1">
      <c r="A18" s="3"/>
      <c r="B18" s="4"/>
    </row>
    <row r="19" spans="1:3">
      <c r="A19" s="348"/>
      <c r="B19" s="348"/>
    </row>
    <row r="20" spans="1:3" s="6" customFormat="1">
      <c r="A20" s="172" t="s">
        <v>264</v>
      </c>
      <c r="B20" s="173" t="s">
        <v>265</v>
      </c>
      <c r="C20" s="5"/>
    </row>
    <row r="21" spans="1:3" s="6" customFormat="1">
      <c r="A21" s="173" t="s">
        <v>280</v>
      </c>
      <c r="B21" s="173" t="s">
        <v>328</v>
      </c>
      <c r="C21" s="5"/>
    </row>
    <row r="22" spans="1:3">
      <c r="A22" s="173" t="s">
        <v>281</v>
      </c>
      <c r="B22" s="173" t="s">
        <v>486</v>
      </c>
    </row>
  </sheetData>
  <customSheetViews>
    <customSheetView guid="{E4D3EFDE-3F47-4864-B9A6-C72AEE5B8BEE}" scale="80" showPageBreaks="1" showGridLines="0" fitToPage="1" printArea="1" topLeftCell="A11">
      <selection activeCell="M26" sqref="M26"/>
      <pageMargins left="0.11811023622047245" right="0" top="0.9055118110236221" bottom="0.62992125984251968" header="0.35433070866141736" footer="0.19685039370078741"/>
      <printOptions horizontalCentered="1"/>
      <pageSetup scale="90" orientation="landscape" r:id="rId1"/>
      <headerFooter>
        <oddHeader>&amp;L&amp;G&amp;R&amp;G</oddHeader>
        <oddFooter>&amp;R&amp;G</oddFooter>
      </headerFooter>
    </customSheetView>
  </customSheetViews>
  <mergeCells count="17">
    <mergeCell ref="A1:B1"/>
    <mergeCell ref="A3:B3"/>
    <mergeCell ref="A4:B4"/>
    <mergeCell ref="A5:B5"/>
    <mergeCell ref="A6:B6"/>
    <mergeCell ref="A7:B7"/>
    <mergeCell ref="A8:B8"/>
    <mergeCell ref="A9:B9"/>
    <mergeCell ref="A13:B13"/>
    <mergeCell ref="A10:B10"/>
    <mergeCell ref="A11:B11"/>
    <mergeCell ref="A12:B12"/>
    <mergeCell ref="A14:B14"/>
    <mergeCell ref="A15:B15"/>
    <mergeCell ref="A16:B16"/>
    <mergeCell ref="A17:B17"/>
    <mergeCell ref="A19:B19"/>
  </mergeCells>
  <pageMargins left="0.27559055118110237" right="0.11811023622047245" top="1.1023622047244095" bottom="0.70866141732283472" header="0.35433070866141736" footer="0.19685039370078741"/>
  <pageSetup scale="89" fitToHeight="0" orientation="landscape" r:id="rId2"/>
  <headerFooter>
    <oddHeader>&amp;L&amp;G&amp;R&amp;G</oddHeader>
    <oddFooter>&amp;R&amp;G</oddFoot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E15"/>
  <sheetViews>
    <sheetView showGridLines="0" view="pageBreakPreview" topLeftCell="A11" zoomScaleNormal="90" zoomScaleSheetLayoutView="100" zoomScalePageLayoutView="130" workbookViewId="0">
      <selection activeCell="J10" sqref="J10"/>
    </sheetView>
  </sheetViews>
  <sheetFormatPr baseColWidth="10" defaultColWidth="11.44140625" defaultRowHeight="14.4"/>
  <cols>
    <col min="1" max="2" width="35.5546875" style="11" customWidth="1"/>
    <col min="3" max="5" width="17.5546875" style="11" customWidth="1"/>
    <col min="6" max="6" width="2.6640625" style="11" customWidth="1"/>
    <col min="7" max="16384" width="11.44140625" style="11"/>
  </cols>
  <sheetData>
    <row r="1" spans="1:5" s="10" customFormat="1">
      <c r="A1" s="358" t="s">
        <v>247</v>
      </c>
      <c r="B1" s="359"/>
      <c r="C1" s="359"/>
      <c r="D1" s="359"/>
      <c r="E1" s="360"/>
    </row>
    <row r="2" spans="1:5" s="10" customFormat="1">
      <c r="A2" s="361" t="s">
        <v>248</v>
      </c>
      <c r="B2" s="362"/>
      <c r="C2" s="362"/>
      <c r="D2" s="362"/>
      <c r="E2" s="363"/>
    </row>
    <row r="3" spans="1:5" s="10" customFormat="1" ht="24.9" customHeight="1">
      <c r="A3" s="364"/>
      <c r="B3" s="365"/>
      <c r="C3" s="365"/>
      <c r="D3" s="365"/>
      <c r="E3" s="366"/>
    </row>
    <row r="4" spans="1:5" s="10" customFormat="1" ht="24.9" customHeight="1">
      <c r="A4" s="367" t="s">
        <v>488</v>
      </c>
      <c r="B4" s="368"/>
      <c r="C4" s="368"/>
      <c r="D4" s="368"/>
      <c r="E4" s="369"/>
    </row>
    <row r="5" spans="1:5" ht="20.100000000000001" customHeight="1">
      <c r="A5" s="370" t="s">
        <v>112</v>
      </c>
      <c r="B5" s="370" t="s">
        <v>113</v>
      </c>
      <c r="C5" s="370" t="s">
        <v>114</v>
      </c>
      <c r="D5" s="370"/>
      <c r="E5" s="370" t="s">
        <v>115</v>
      </c>
    </row>
    <row r="6" spans="1:5" ht="20.100000000000001" customHeight="1">
      <c r="A6" s="370"/>
      <c r="B6" s="370"/>
      <c r="C6" s="174" t="s">
        <v>28</v>
      </c>
      <c r="D6" s="174" t="s">
        <v>29</v>
      </c>
      <c r="E6" s="370"/>
    </row>
    <row r="7" spans="1:5" ht="120">
      <c r="A7" s="175" t="s">
        <v>489</v>
      </c>
      <c r="B7" s="175" t="s">
        <v>493</v>
      </c>
      <c r="C7" s="176">
        <v>713079852.91000021</v>
      </c>
      <c r="D7" s="176">
        <v>713079852.91000021</v>
      </c>
      <c r="E7" s="176">
        <v>3087188.0899999924</v>
      </c>
    </row>
    <row r="8" spans="1:5" ht="60">
      <c r="A8" s="175" t="s">
        <v>490</v>
      </c>
      <c r="B8" s="175" t="s">
        <v>494</v>
      </c>
      <c r="C8" s="176">
        <v>6517366.5099999998</v>
      </c>
      <c r="D8" s="176">
        <v>6517366.5099999998</v>
      </c>
      <c r="E8" s="176">
        <v>156718.05000000016</v>
      </c>
    </row>
    <row r="9" spans="1:5" ht="36">
      <c r="A9" s="175" t="s">
        <v>491</v>
      </c>
      <c r="B9" s="175" t="s">
        <v>495</v>
      </c>
      <c r="C9" s="176">
        <v>218722062.81</v>
      </c>
      <c r="D9" s="176">
        <v>218722062.81</v>
      </c>
      <c r="E9" s="176">
        <v>114978.27000000693</v>
      </c>
    </row>
    <row r="10" spans="1:5" ht="36">
      <c r="A10" s="175" t="s">
        <v>492</v>
      </c>
      <c r="B10" s="175" t="s">
        <v>495</v>
      </c>
      <c r="C10" s="176">
        <v>12188285.93</v>
      </c>
      <c r="D10" s="176">
        <v>12188285.93</v>
      </c>
      <c r="E10" s="176">
        <v>8614.4700000005832</v>
      </c>
    </row>
    <row r="11" spans="1:5" ht="20.100000000000001" customHeight="1">
      <c r="A11" s="174" t="s">
        <v>116</v>
      </c>
      <c r="B11" s="177"/>
      <c r="C11" s="178">
        <f>SUM(C7:C10)</f>
        <v>950507568.16000021</v>
      </c>
      <c r="D11" s="178">
        <f>SUM(D7:D10)</f>
        <v>950507568.16000021</v>
      </c>
      <c r="E11" s="178">
        <f>SUM(E7:E10)</f>
        <v>3367498.8800000004</v>
      </c>
    </row>
    <row r="12" spans="1:5">
      <c r="A12" s="179"/>
      <c r="B12" s="179"/>
      <c r="C12" s="179"/>
      <c r="D12" s="179"/>
      <c r="E12" s="179"/>
    </row>
    <row r="13" spans="1:5">
      <c r="A13" s="172" t="s">
        <v>266</v>
      </c>
      <c r="B13" s="179"/>
      <c r="C13" s="180" t="s">
        <v>267</v>
      </c>
      <c r="D13" s="1"/>
      <c r="E13" s="181"/>
    </row>
    <row r="14" spans="1:5">
      <c r="A14" s="356" t="s">
        <v>280</v>
      </c>
      <c r="B14" s="356"/>
      <c r="C14" s="357" t="s">
        <v>328</v>
      </c>
      <c r="D14" s="357"/>
      <c r="E14" s="357"/>
    </row>
    <row r="15" spans="1:5">
      <c r="A15" s="356" t="s">
        <v>281</v>
      </c>
      <c r="B15" s="356"/>
      <c r="C15" s="357" t="s">
        <v>486</v>
      </c>
      <c r="D15" s="357"/>
      <c r="E15" s="357"/>
    </row>
  </sheetData>
  <customSheetViews>
    <customSheetView guid="{E4D3EFDE-3F47-4864-B9A6-C72AEE5B8BEE}" scale="90" showPageBreaks="1" showGridLines="0" fitToPage="1" printArea="1">
      <selection activeCell="M26" sqref="M26"/>
      <pageMargins left="0.11811023622047245" right="0" top="0.9055118110236221" bottom="0.62992125984251968" header="0.35433070866141736" footer="0.19685039370078741"/>
      <printOptions horizontalCentered="1"/>
      <pageSetup orientation="landscape" r:id="rId1"/>
      <headerFooter>
        <oddHeader>&amp;L&amp;G&amp;R&amp;G</oddHeader>
        <oddFooter>&amp;R&amp;G</oddFooter>
      </headerFooter>
    </customSheetView>
  </customSheetViews>
  <mergeCells count="12">
    <mergeCell ref="A14:B14"/>
    <mergeCell ref="A15:B15"/>
    <mergeCell ref="C14:E14"/>
    <mergeCell ref="C15:E15"/>
    <mergeCell ref="A1:E1"/>
    <mergeCell ref="A2:E2"/>
    <mergeCell ref="A3:E3"/>
    <mergeCell ref="A4:E4"/>
    <mergeCell ref="A5:A6"/>
    <mergeCell ref="B5:B6"/>
    <mergeCell ref="C5:D5"/>
    <mergeCell ref="E5:E6"/>
  </mergeCells>
  <pageMargins left="0.27559055118110237" right="0.11811023622047245" top="1.1023622047244095" bottom="0.70866141732283472" header="0.35433070866141736" footer="0.19685039370078741"/>
  <pageSetup fitToHeight="0" orientation="landscape" r:id="rId2"/>
  <headerFooter>
    <oddHeader>&amp;L&amp;G&amp;R&amp;G</oddHeader>
    <oddFooter>&amp;R&amp;G</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92CB-7779-4184-82AE-6F7E91E3BCBD}">
  <sheetPr>
    <tabColor rgb="FF92D050"/>
    <pageSetUpPr fitToPage="1"/>
  </sheetPr>
  <dimension ref="A1:J47"/>
  <sheetViews>
    <sheetView showGridLines="0" view="pageBreakPreview" zoomScaleNormal="60" zoomScaleSheetLayoutView="100" workbookViewId="0">
      <selection activeCell="G11" sqref="G11"/>
    </sheetView>
  </sheetViews>
  <sheetFormatPr baseColWidth="10" defaultColWidth="11.44140625" defaultRowHeight="14.4"/>
  <cols>
    <col min="1" max="1" width="46.6640625" style="12" customWidth="1"/>
    <col min="2" max="2" width="19.6640625" style="12" customWidth="1"/>
    <col min="3" max="3" width="20.5546875" style="12" customWidth="1"/>
    <col min="4" max="5" width="20.109375" style="12" customWidth="1"/>
    <col min="6" max="6" width="14.5546875" style="12" customWidth="1"/>
    <col min="7" max="7" width="36" style="12" customWidth="1"/>
    <col min="8" max="8" width="2.88671875" style="12" customWidth="1"/>
    <col min="9" max="9" width="14.44140625" style="12" bestFit="1" customWidth="1"/>
    <col min="10" max="16384" width="11.44140625" style="12"/>
  </cols>
  <sheetData>
    <row r="1" spans="1:10" ht="15" customHeight="1">
      <c r="A1" s="378" t="s">
        <v>247</v>
      </c>
      <c r="B1" s="378"/>
      <c r="C1" s="378"/>
      <c r="D1" s="378"/>
      <c r="E1" s="378"/>
      <c r="F1" s="378"/>
      <c r="G1" s="378"/>
    </row>
    <row r="2" spans="1:10" ht="15" customHeight="1">
      <c r="A2" s="378" t="s">
        <v>249</v>
      </c>
      <c r="B2" s="378"/>
      <c r="C2" s="378"/>
      <c r="D2" s="378"/>
      <c r="E2" s="378"/>
      <c r="F2" s="378"/>
      <c r="G2" s="378"/>
    </row>
    <row r="3" spans="1:10" ht="15" customHeight="1">
      <c r="A3" s="378" t="s">
        <v>532</v>
      </c>
      <c r="B3" s="378"/>
      <c r="C3" s="378"/>
      <c r="D3" s="378"/>
      <c r="E3" s="378"/>
      <c r="F3" s="378"/>
      <c r="G3" s="378"/>
    </row>
    <row r="4" spans="1:10" ht="15" customHeight="1">
      <c r="A4" s="379"/>
      <c r="B4" s="379"/>
      <c r="C4" s="379"/>
      <c r="D4" s="379"/>
      <c r="E4" s="379"/>
      <c r="F4" s="379"/>
      <c r="G4" s="379"/>
    </row>
    <row r="5" spans="1:10" ht="15" customHeight="1">
      <c r="A5" s="182"/>
      <c r="B5" s="182"/>
      <c r="C5" s="380" t="s">
        <v>117</v>
      </c>
      <c r="D5" s="380"/>
      <c r="E5" s="380"/>
      <c r="F5" s="381">
        <f>SUM(B10:B18)</f>
        <v>230910348.74000001</v>
      </c>
      <c r="G5" s="381"/>
      <c r="J5" s="280"/>
    </row>
    <row r="6" spans="1:10" ht="15" customHeight="1">
      <c r="A6" s="182"/>
      <c r="B6" s="182"/>
      <c r="C6" s="182"/>
      <c r="D6" s="182"/>
      <c r="E6" s="182"/>
      <c r="F6" s="182"/>
      <c r="G6" s="183"/>
    </row>
    <row r="7" spans="1:10" ht="19.95" customHeight="1">
      <c r="A7" s="373" t="s">
        <v>487</v>
      </c>
      <c r="B7" s="373"/>
      <c r="C7" s="373"/>
      <c r="D7" s="373"/>
      <c r="E7" s="373"/>
      <c r="F7" s="373"/>
      <c r="G7" s="373"/>
    </row>
    <row r="8" spans="1:10" ht="15" customHeight="1">
      <c r="A8" s="374" t="s">
        <v>118</v>
      </c>
      <c r="B8" s="376" t="s">
        <v>119</v>
      </c>
      <c r="C8" s="376" t="s">
        <v>120</v>
      </c>
      <c r="D8" s="376"/>
      <c r="E8" s="376"/>
      <c r="F8" s="376" t="s">
        <v>121</v>
      </c>
      <c r="G8" s="376" t="s">
        <v>122</v>
      </c>
    </row>
    <row r="9" spans="1:10" ht="15" customHeight="1">
      <c r="A9" s="375"/>
      <c r="B9" s="377"/>
      <c r="C9" s="184" t="s">
        <v>123</v>
      </c>
      <c r="D9" s="184" t="s">
        <v>124</v>
      </c>
      <c r="E9" s="184" t="s">
        <v>125</v>
      </c>
      <c r="F9" s="377"/>
      <c r="G9" s="377"/>
    </row>
    <row r="10" spans="1:10" s="13" customFormat="1" ht="144">
      <c r="A10" s="274" t="s">
        <v>496</v>
      </c>
      <c r="B10" s="275">
        <v>72470629.61999999</v>
      </c>
      <c r="C10" s="276" t="s">
        <v>497</v>
      </c>
      <c r="D10" s="276" t="s">
        <v>498</v>
      </c>
      <c r="E10" s="277" t="s">
        <v>499</v>
      </c>
      <c r="F10" s="277" t="s">
        <v>500</v>
      </c>
      <c r="G10" s="277" t="s">
        <v>501</v>
      </c>
    </row>
    <row r="11" spans="1:10" ht="207">
      <c r="A11" s="278" t="s">
        <v>502</v>
      </c>
      <c r="B11" s="279">
        <v>14985361.499999998</v>
      </c>
      <c r="C11" s="273" t="s">
        <v>497</v>
      </c>
      <c r="D11" s="273" t="s">
        <v>498</v>
      </c>
      <c r="E11" s="273" t="s">
        <v>503</v>
      </c>
      <c r="F11" s="273" t="s">
        <v>504</v>
      </c>
      <c r="G11" s="273" t="s">
        <v>505</v>
      </c>
    </row>
    <row r="12" spans="1:10" ht="165.6">
      <c r="A12" s="278" t="s">
        <v>506</v>
      </c>
      <c r="B12" s="279">
        <v>8428766.2400000002</v>
      </c>
      <c r="C12" s="273" t="s">
        <v>497</v>
      </c>
      <c r="D12" s="273" t="s">
        <v>498</v>
      </c>
      <c r="E12" s="273" t="s">
        <v>507</v>
      </c>
      <c r="F12" s="273" t="s">
        <v>508</v>
      </c>
      <c r="G12" s="273" t="s">
        <v>509</v>
      </c>
    </row>
    <row r="13" spans="1:10" ht="82.8">
      <c r="A13" s="278" t="s">
        <v>510</v>
      </c>
      <c r="B13" s="279">
        <v>69970922.030000016</v>
      </c>
      <c r="C13" s="273" t="s">
        <v>497</v>
      </c>
      <c r="D13" s="273" t="s">
        <v>498</v>
      </c>
      <c r="E13" s="273" t="s">
        <v>511</v>
      </c>
      <c r="F13" s="273" t="s">
        <v>512</v>
      </c>
      <c r="G13" s="273" t="s">
        <v>513</v>
      </c>
    </row>
    <row r="14" spans="1:10" ht="124.2">
      <c r="A14" s="278" t="s">
        <v>514</v>
      </c>
      <c r="B14" s="279">
        <v>21677612.359999999</v>
      </c>
      <c r="C14" s="273" t="s">
        <v>497</v>
      </c>
      <c r="D14" s="273" t="s">
        <v>498</v>
      </c>
      <c r="E14" s="273" t="s">
        <v>515</v>
      </c>
      <c r="F14" s="273" t="s">
        <v>516</v>
      </c>
      <c r="G14" s="273" t="s">
        <v>517</v>
      </c>
    </row>
    <row r="15" spans="1:10" ht="55.2">
      <c r="A15" s="278" t="s">
        <v>518</v>
      </c>
      <c r="B15" s="279">
        <v>15826218.5</v>
      </c>
      <c r="C15" s="273" t="s">
        <v>497</v>
      </c>
      <c r="D15" s="273" t="s">
        <v>498</v>
      </c>
      <c r="E15" s="273" t="s">
        <v>519</v>
      </c>
      <c r="F15" s="273" t="s">
        <v>520</v>
      </c>
      <c r="G15" s="273" t="s">
        <v>521</v>
      </c>
    </row>
    <row r="16" spans="1:10" ht="55.2">
      <c r="A16" s="278" t="s">
        <v>522</v>
      </c>
      <c r="B16" s="279">
        <v>15988728.08</v>
      </c>
      <c r="C16" s="273" t="s">
        <v>497</v>
      </c>
      <c r="D16" s="273" t="s">
        <v>498</v>
      </c>
      <c r="E16" s="273" t="s">
        <v>523</v>
      </c>
      <c r="F16" s="273" t="s">
        <v>524</v>
      </c>
      <c r="G16" s="273" t="s">
        <v>525</v>
      </c>
    </row>
    <row r="17" spans="1:7" ht="55.2">
      <c r="A17" s="278" t="s">
        <v>526</v>
      </c>
      <c r="B17" s="279">
        <v>4996999.18</v>
      </c>
      <c r="C17" s="273" t="s">
        <v>497</v>
      </c>
      <c r="D17" s="273" t="s">
        <v>498</v>
      </c>
      <c r="E17" s="273" t="s">
        <v>527</v>
      </c>
      <c r="F17" s="273" t="s">
        <v>528</v>
      </c>
      <c r="G17" s="273" t="s">
        <v>529</v>
      </c>
    </row>
    <row r="18" spans="1:7" ht="69">
      <c r="A18" s="278" t="s">
        <v>530</v>
      </c>
      <c r="B18" s="279">
        <v>6565111.2299999995</v>
      </c>
      <c r="C18" s="273" t="s">
        <v>497</v>
      </c>
      <c r="D18" s="273" t="s">
        <v>498</v>
      </c>
      <c r="E18" s="273" t="s">
        <v>531</v>
      </c>
      <c r="F18" s="273" t="s">
        <v>531</v>
      </c>
      <c r="G18" s="273" t="s">
        <v>531</v>
      </c>
    </row>
    <row r="19" spans="1:7" ht="15.75" customHeight="1">
      <c r="A19" s="371"/>
      <c r="B19" s="371"/>
      <c r="C19" s="371"/>
      <c r="D19" s="371"/>
      <c r="E19" s="371"/>
      <c r="F19" s="371"/>
      <c r="G19" s="371"/>
    </row>
    <row r="20" spans="1:7" s="11" customFormat="1">
      <c r="A20" s="172" t="s">
        <v>269</v>
      </c>
      <c r="B20" s="179"/>
      <c r="C20" s="179"/>
      <c r="D20" s="179"/>
      <c r="E20" s="180" t="s">
        <v>44</v>
      </c>
      <c r="F20" s="1"/>
      <c r="G20" s="181"/>
    </row>
    <row r="21" spans="1:7" s="11" customFormat="1">
      <c r="A21" s="173" t="s">
        <v>280</v>
      </c>
      <c r="B21" s="179"/>
      <c r="C21" s="179"/>
      <c r="D21" s="179"/>
      <c r="E21" s="357" t="s">
        <v>328</v>
      </c>
      <c r="F21" s="357"/>
      <c r="G21" s="1"/>
    </row>
    <row r="22" spans="1:7" ht="34.799999999999997" customHeight="1">
      <c r="A22" s="173" t="s">
        <v>281</v>
      </c>
      <c r="B22" s="182"/>
      <c r="C22" s="182"/>
      <c r="D22" s="182"/>
      <c r="E22" s="372" t="s">
        <v>486</v>
      </c>
      <c r="F22" s="372"/>
      <c r="G22" s="182"/>
    </row>
    <row r="23" spans="1:7">
      <c r="A23" s="14"/>
      <c r="B23" s="14"/>
      <c r="C23" s="14"/>
      <c r="D23" s="14"/>
      <c r="E23" s="14"/>
      <c r="F23" s="14"/>
      <c r="G23" s="14"/>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row r="45" spans="1:7">
      <c r="A45" s="14"/>
      <c r="B45" s="14"/>
      <c r="C45" s="14"/>
      <c r="D45" s="14"/>
      <c r="E45" s="14"/>
      <c r="F45" s="14"/>
      <c r="G45" s="14"/>
    </row>
    <row r="46" spans="1:7">
      <c r="A46" s="14"/>
      <c r="B46" s="14"/>
      <c r="C46" s="14"/>
      <c r="D46" s="14"/>
      <c r="E46" s="14"/>
      <c r="F46" s="14"/>
      <c r="G46" s="14"/>
    </row>
    <row r="47" spans="1:7">
      <c r="A47" s="14"/>
      <c r="B47" s="14"/>
      <c r="C47" s="14"/>
      <c r="D47" s="14"/>
      <c r="E47" s="14"/>
      <c r="F47" s="14"/>
      <c r="G47" s="14"/>
    </row>
  </sheetData>
  <mergeCells count="15">
    <mergeCell ref="A1:G1"/>
    <mergeCell ref="A2:G2"/>
    <mergeCell ref="A3:G3"/>
    <mergeCell ref="A4:G4"/>
    <mergeCell ref="C5:E5"/>
    <mergeCell ref="F5:G5"/>
    <mergeCell ref="A19:G19"/>
    <mergeCell ref="E21:F21"/>
    <mergeCell ref="E22:F22"/>
    <mergeCell ref="A7:G7"/>
    <mergeCell ref="A8:A9"/>
    <mergeCell ref="B8:B9"/>
    <mergeCell ref="C8:E8"/>
    <mergeCell ref="F8:F9"/>
    <mergeCell ref="G8:G9"/>
  </mergeCells>
  <pageMargins left="0.27559055118110237" right="0.11811023622047245" top="1.1023622047244095" bottom="0.70866141732283472" header="0.35433070866141736" footer="0.19685039370078741"/>
  <pageSetup scale="75" fitToHeight="0" orientation="landscape" r:id="rId1"/>
  <headerFooter>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EP_03</vt:lpstr>
      <vt:lpstr>EP_04</vt:lpstr>
      <vt:lpstr>EP_05</vt:lpstr>
      <vt:lpstr>EP_09</vt:lpstr>
      <vt:lpstr>PPI</vt:lpstr>
      <vt:lpstr>RED</vt:lpstr>
      <vt:lpstr>ASM</vt:lpstr>
      <vt:lpstr>Federalizado</vt:lpstr>
      <vt:lpstr>FAIS ORIGEN</vt:lpstr>
      <vt:lpstr>FAIS INTERESES</vt:lpstr>
      <vt:lpstr>ASM!Área_de_impresión</vt:lpstr>
      <vt:lpstr>EP_03!Área_de_impresión</vt:lpstr>
      <vt:lpstr>EP_04!Área_de_impresión</vt:lpstr>
      <vt:lpstr>EP_05!Área_de_impresión</vt:lpstr>
      <vt:lpstr>EP_09!Área_de_impresión</vt:lpstr>
      <vt:lpstr>'FAIS INTERESES'!Área_de_impresión</vt:lpstr>
      <vt:lpstr>'FAIS ORIGEN'!Área_de_impresión</vt:lpstr>
      <vt:lpstr>Federalizado!Área_de_impresión</vt:lpstr>
      <vt:lpstr>RED!Área_de_impresión</vt:lpstr>
      <vt:lpstr>EP_04!Títulos_a_imprimir</vt:lpstr>
      <vt:lpstr>EP_09!Títulos_a_imprimir</vt:lpstr>
      <vt:lpstr>'FAIS INTERESES'!Títulos_a_imprimir</vt:lpstr>
      <vt:lpstr>'FAIS ORIGEN'!Títulos_a_imprimir</vt:lpstr>
      <vt:lpstr>RED!Títulos_a_imprimir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Daniel Alberto Pastrana Neria</cp:lastModifiedBy>
  <cp:lastPrinted>2024-04-25T19:55:10Z</cp:lastPrinted>
  <dcterms:created xsi:type="dcterms:W3CDTF">2020-12-02T19:56:06Z</dcterms:created>
  <dcterms:modified xsi:type="dcterms:W3CDTF">2024-04-25T20:12:03Z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04f379f1-f702-4a76-8511-0e8d8f021391</vt:lpwstr>
  </property>
</Properties>
</file>